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mas\cierres\CIERRE 2019\conalep\contabilidad\RV__Normas_de_difusión_financiera_(Título_V__Transf._y_difusion_de_la_inf._)_Prelim._4to_Trim-19\"/>
    </mc:Choice>
  </mc:AlternateContent>
  <bookViews>
    <workbookView xWindow="0" yWindow="0" windowWidth="16000" windowHeight="4970"/>
  </bookViews>
  <sheets>
    <sheet name="FORMATO 1 DICIEMBRE 2019" sheetId="5" r:id="rId1"/>
    <sheet name="formato 1" sheetId="6" r:id="rId2"/>
    <sheet name="formato 2" sheetId="7" r:id="rId3"/>
    <sheet name="formato 3" sheetId="8" r:id="rId4"/>
  </sheets>
  <calcPr calcId="152511"/>
</workbook>
</file>

<file path=xl/calcChain.xml><?xml version="1.0" encoding="utf-8"?>
<calcChain xmlns="http://schemas.openxmlformats.org/spreadsheetml/2006/main">
  <c r="C9" i="8" l="1"/>
  <c r="B9" i="8"/>
  <c r="C9" i="7"/>
  <c r="B9" i="7"/>
  <c r="B9" i="6"/>
  <c r="B11" i="6" s="1"/>
  <c r="H93" i="5"/>
  <c r="H92" i="5"/>
  <c r="H91" i="5"/>
  <c r="H98" i="5"/>
  <c r="I94" i="5"/>
  <c r="I40" i="5"/>
  <c r="I22" i="5"/>
  <c r="J22" i="5" s="1"/>
  <c r="I11" i="5"/>
  <c r="I90" i="5" s="1"/>
  <c r="I85" i="5"/>
  <c r="J85" i="5"/>
  <c r="I30" i="5"/>
  <c r="J30" i="5"/>
  <c r="H90" i="5"/>
  <c r="I26" i="5"/>
  <c r="J26" i="5" s="1"/>
  <c r="J40" i="5"/>
  <c r="I37" i="5"/>
  <c r="J37" i="5"/>
  <c r="I34" i="5"/>
  <c r="J34" i="5" s="1"/>
  <c r="I88" i="5"/>
  <c r="J88" i="5" s="1"/>
  <c r="I79" i="5"/>
  <c r="J79" i="5"/>
  <c r="I63" i="5"/>
  <c r="J63" i="5"/>
  <c r="I59" i="5"/>
  <c r="J59" i="5" s="1"/>
  <c r="I53" i="5"/>
  <c r="J53" i="5" s="1"/>
  <c r="I82" i="5"/>
  <c r="J82" i="5"/>
  <c r="I76" i="5"/>
  <c r="J76" i="5"/>
  <c r="I73" i="5"/>
  <c r="J73" i="5" s="1"/>
  <c r="I67" i="5"/>
  <c r="J67" i="5" s="1"/>
  <c r="I44" i="5"/>
  <c r="J44" i="5"/>
  <c r="I18" i="5"/>
  <c r="J18" i="5"/>
  <c r="I15" i="5"/>
  <c r="J15" i="5" s="1"/>
  <c r="F90" i="5"/>
  <c r="J70" i="5"/>
  <c r="I69" i="5"/>
  <c r="J50" i="5"/>
  <c r="I47" i="5"/>
  <c r="J47" i="5"/>
  <c r="I56" i="5"/>
  <c r="J56" i="5" s="1"/>
  <c r="J11" i="5"/>
</calcChain>
</file>

<file path=xl/sharedStrings.xml><?xml version="1.0" encoding="utf-8"?>
<sst xmlns="http://schemas.openxmlformats.org/spreadsheetml/2006/main" count="314" uniqueCount="105">
  <si>
    <t>GOBIERNO DEL ESTADO DE BAJA CALIFORNIA</t>
  </si>
  <si>
    <t>PLAZO</t>
  </si>
  <si>
    <t>TASA</t>
  </si>
  <si>
    <t>ACREEDOR</t>
  </si>
  <si>
    <t>TOTAL</t>
  </si>
  <si>
    <t>FONDO</t>
  </si>
  <si>
    <t>IMPORTE Y PORCENTAJE</t>
  </si>
  <si>
    <t>DE DICHOS FONDOS</t>
  </si>
  <si>
    <t>PAGADO</t>
  </si>
  <si>
    <t xml:space="preserve">IMPORTE </t>
  </si>
  <si>
    <t>% RESPECTO</t>
  </si>
  <si>
    <t>AL TOTAL</t>
  </si>
  <si>
    <t>SIMPLE</t>
  </si>
  <si>
    <t>TIIE + 0.45</t>
  </si>
  <si>
    <t>REESTRUCTURA</t>
  </si>
  <si>
    <t>BANOBRAS</t>
  </si>
  <si>
    <t xml:space="preserve"> </t>
  </si>
  <si>
    <t>PENAL HONGO</t>
  </si>
  <si>
    <t>BANORTE</t>
  </si>
  <si>
    <t>PODER JUDICIAL</t>
  </si>
  <si>
    <t>TIIE + 1.15</t>
  </si>
  <si>
    <t>BBVBANCOMER</t>
  </si>
  <si>
    <t>CONSOLIDA</t>
  </si>
  <si>
    <t>DIFERENTES OBRAS</t>
  </si>
  <si>
    <t>DEL TOTAL QUE SE PAGA Y</t>
  </si>
  <si>
    <t>GARANTIZA CON EL RECURSO</t>
  </si>
  <si>
    <t>FIN. DESTINO Y OBJETO</t>
  </si>
  <si>
    <t>IMPORTE TOTAL</t>
  </si>
  <si>
    <t>IMPORTE GARANTIZADO</t>
  </si>
  <si>
    <t>TB + 0.98</t>
  </si>
  <si>
    <t>(Cifras a Pesos)</t>
  </si>
  <si>
    <t>SANEAMIENTO</t>
  </si>
  <si>
    <t>FINANCIERO</t>
  </si>
  <si>
    <t>BANAMEX</t>
  </si>
  <si>
    <t>TIIE + 1.00</t>
  </si>
  <si>
    <t xml:space="preserve">SANEAMIENTO </t>
  </si>
  <si>
    <t>INFORMACIÓN DE OBLIGACIONES PAGADAS O GARANTIZADAS CON FONDOS FEDERALES</t>
  </si>
  <si>
    <t>TIPO DE OBLIGACIÓN</t>
  </si>
  <si>
    <t>CRÉDITO</t>
  </si>
  <si>
    <t xml:space="preserve">CRÉDITO </t>
  </si>
  <si>
    <t>REACT. ECONÓMICA</t>
  </si>
  <si>
    <t>TIIE + 0.48</t>
  </si>
  <si>
    <t>TB + 0.72</t>
  </si>
  <si>
    <t>TIIE + 0.85</t>
  </si>
  <si>
    <t>TB + 1.02</t>
  </si>
  <si>
    <t>TEE + .80</t>
  </si>
  <si>
    <t>TIIE + .85</t>
  </si>
  <si>
    <t>9 AÑOS</t>
  </si>
  <si>
    <t>11 MESES</t>
  </si>
  <si>
    <t>TEE + .75</t>
  </si>
  <si>
    <t>REFINANCIAMIENTO</t>
  </si>
  <si>
    <t>SCOTIABANK</t>
  </si>
  <si>
    <t>INVERLAT</t>
  </si>
  <si>
    <t>INV. PUB. PROD.</t>
  </si>
  <si>
    <t>20 AÑOS</t>
  </si>
  <si>
    <t>TIIE + 0.69</t>
  </si>
  <si>
    <t>SANTANDER</t>
  </si>
  <si>
    <t xml:space="preserve">CREDITO </t>
  </si>
  <si>
    <t xml:space="preserve">TB + </t>
  </si>
  <si>
    <t>JUICIOS HORALES</t>
  </si>
  <si>
    <t>CREDITO</t>
  </si>
  <si>
    <t>20 ANOS</t>
  </si>
  <si>
    <t>TB+ DET.</t>
  </si>
  <si>
    <t>TIIE .85</t>
  </si>
  <si>
    <t>BBVA BANCOMER</t>
  </si>
  <si>
    <t>TB + DET.</t>
  </si>
  <si>
    <t>TB +DET</t>
  </si>
  <si>
    <t>TIIE + .83</t>
  </si>
  <si>
    <t>INV PUB. PROD.</t>
  </si>
  <si>
    <t>FAFEF 2018</t>
  </si>
  <si>
    <t>FEFEF 2018</t>
  </si>
  <si>
    <t>TIIE + 1.25</t>
  </si>
  <si>
    <t>INTERACCIONES</t>
  </si>
  <si>
    <t>TIIE + 0.95</t>
  </si>
  <si>
    <t>PAR. FED.</t>
  </si>
  <si>
    <t>PART. FED.</t>
  </si>
  <si>
    <t>FAFEF 2019</t>
  </si>
  <si>
    <t>FEFEF 2019</t>
  </si>
  <si>
    <t>ANT. EXT.</t>
  </si>
  <si>
    <t>SALDO A FAVOR TE.</t>
  </si>
  <si>
    <t>AL 31 DE DICIEMBRE DEL 2019</t>
  </si>
  <si>
    <t>"La presente información corresponde a cifras preliminares,</t>
  </si>
  <si>
    <t>toda vez que el artículo 19 de la Ley de Fiscalización y Rendición</t>
  </si>
  <si>
    <t>de Cuentas del Estado de Baja California y sus Municipios establece</t>
  </si>
  <si>
    <t>como fecha para la presentación de cuenta pública el 30 de abril</t>
  </si>
  <si>
    <t>del año siguiente del ejercicio fiscal correspondiente"</t>
  </si>
  <si>
    <t>DEUDA PÚBLICA DE BAJA CALIFORNIA</t>
  </si>
  <si>
    <t>IMPORTE</t>
  </si>
  <si>
    <t>Deuda Pública Bruta total al 31 de Diciembre del  2018</t>
  </si>
  <si>
    <t>(-) Amortización</t>
  </si>
  <si>
    <t>Deuda Pública Bruta Descontando la  Amortización</t>
  </si>
  <si>
    <t>MAS FINANCIAMIENTOS</t>
  </si>
  <si>
    <t>DEUDA PÚBLICA TOTAL AL 31 DE DICIEMBRE DE 2019</t>
  </si>
  <si>
    <t>RELACIÓN DEUDA PÚBLICA BRUTA TOTAL</t>
  </si>
  <si>
    <t>A PRODUCTO INTERNO BRUTO DEL ESTADO</t>
  </si>
  <si>
    <t>AL 31 DE DICIEMBRE DE 2018</t>
  </si>
  <si>
    <r>
      <t>PRODUCTO INTERNO BRUTO ESTATAL</t>
    </r>
    <r>
      <rPr>
        <sz val="5"/>
        <color indexed="8"/>
        <rFont val="Calibri"/>
        <family val="2"/>
      </rPr>
      <t xml:space="preserve"> (1) </t>
    </r>
  </si>
  <si>
    <t>SALDO DE DEUDA PUBLICA</t>
  </si>
  <si>
    <t>PORCENTAJE</t>
  </si>
  <si>
    <t>1. El Producto Interno Bruto es el ultimo publicado por la SHCP e INEGI corresponde al ejercicio 2017</t>
  </si>
  <si>
    <t>RELACIÓN DEUDA PÚBLICA BRUTA TOTAL A</t>
  </si>
  <si>
    <t xml:space="preserve">INGRESOS PROPIOS DEL ESTADO </t>
  </si>
  <si>
    <t>AL 31 DE DICIEMBRE DEL 2018</t>
  </si>
  <si>
    <t>INGRESOS PROPIOS</t>
  </si>
  <si>
    <t>SALDO DE LA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</si>
</sst>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-&quot;??_);_(@_)"/>
    <numFmt numFmtId="196" formatCode="&quot;$&quot;#,##0.00"/>
  </numFmts>
  <fonts count="16" x14ac:knownFonts="1"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5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8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6" fillId="0" borderId="1" xfId="0" applyFont="1" applyBorder="1"/>
    <xf numFmtId="3" fontId="6" fillId="0" borderId="1" xfId="0" applyNumberFormat="1" applyFont="1" applyBorder="1"/>
    <xf numFmtId="172" fontId="6" fillId="0" borderId="1" xfId="1" applyNumberFormat="1" applyFont="1" applyBorder="1"/>
    <xf numFmtId="172" fontId="7" fillId="0" borderId="1" xfId="1" applyNumberFormat="1" applyFont="1" applyBorder="1"/>
    <xf numFmtId="0" fontId="5" fillId="0" borderId="5" xfId="0" applyFont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/>
    <xf numFmtId="0" fontId="0" fillId="0" borderId="3" xfId="0" applyBorder="1"/>
    <xf numFmtId="0" fontId="0" fillId="0" borderId="1" xfId="0" applyBorder="1"/>
    <xf numFmtId="172" fontId="6" fillId="3" borderId="1" xfId="1" applyNumberFormat="1" applyFont="1" applyFill="1" applyBorder="1"/>
    <xf numFmtId="0" fontId="0" fillId="0" borderId="1" xfId="0" applyBorder="1" applyAlignment="1">
      <alignment horizontal="center"/>
    </xf>
    <xf numFmtId="3" fontId="6" fillId="3" borderId="1" xfId="0" applyNumberFormat="1" applyFont="1" applyFill="1" applyBorder="1"/>
    <xf numFmtId="3" fontId="6" fillId="3" borderId="8" xfId="0" applyNumberFormat="1" applyFont="1" applyFill="1" applyBorder="1"/>
    <xf numFmtId="172" fontId="5" fillId="0" borderId="0" xfId="0" applyNumberFormat="1" applyFont="1"/>
    <xf numFmtId="0" fontId="0" fillId="0" borderId="9" xfId="0" applyBorder="1"/>
    <xf numFmtId="10" fontId="3" fillId="0" borderId="0" xfId="3" applyNumberFormat="1" applyFont="1"/>
    <xf numFmtId="10" fontId="7" fillId="2" borderId="10" xfId="3" applyNumberFormat="1" applyFont="1" applyFill="1" applyBorder="1" applyAlignment="1">
      <alignment horizontal="center"/>
    </xf>
    <xf numFmtId="10" fontId="7" fillId="2" borderId="11" xfId="3" applyNumberFormat="1" applyFont="1" applyFill="1" applyBorder="1" applyAlignment="1">
      <alignment horizontal="center"/>
    </xf>
    <xf numFmtId="10" fontId="6" fillId="0" borderId="12" xfId="3" applyNumberFormat="1" applyFont="1" applyBorder="1"/>
    <xf numFmtId="10" fontId="6" fillId="0" borderId="13" xfId="3" applyNumberFormat="1" applyFont="1" applyBorder="1"/>
    <xf numFmtId="10" fontId="7" fillId="0" borderId="13" xfId="3" applyNumberFormat="1" applyFont="1" applyBorder="1"/>
    <xf numFmtId="10" fontId="5" fillId="0" borderId="14" xfId="3" applyNumberFormat="1" applyFont="1" applyBorder="1"/>
    <xf numFmtId="14" fontId="0" fillId="0" borderId="0" xfId="0" applyNumberFormat="1"/>
    <xf numFmtId="0" fontId="0" fillId="0" borderId="2" xfId="0" applyBorder="1" applyAlignment="1">
      <alignment horizontal="center"/>
    </xf>
    <xf numFmtId="9" fontId="3" fillId="0" borderId="0" xfId="3" applyFont="1"/>
    <xf numFmtId="174" fontId="3" fillId="0" borderId="15" xfId="2" applyNumberFormat="1" applyFont="1" applyBorder="1"/>
    <xf numFmtId="0" fontId="0" fillId="0" borderId="8" xfId="0" applyBorder="1"/>
    <xf numFmtId="0" fontId="6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8" xfId="0" applyFont="1" applyBorder="1"/>
    <xf numFmtId="0" fontId="5" fillId="0" borderId="8" xfId="0" applyFont="1" applyBorder="1"/>
    <xf numFmtId="0" fontId="6" fillId="0" borderId="18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6" fillId="0" borderId="6" xfId="0" applyNumberFormat="1" applyFont="1" applyBorder="1"/>
    <xf numFmtId="171" fontId="6" fillId="0" borderId="1" xfId="1" applyNumberFormat="1" applyFont="1" applyBorder="1"/>
    <xf numFmtId="172" fontId="6" fillId="3" borderId="8" xfId="1" applyNumberFormat="1" applyFont="1" applyFill="1" applyBorder="1"/>
    <xf numFmtId="0" fontId="6" fillId="3" borderId="8" xfId="0" applyFont="1" applyFill="1" applyBorder="1"/>
    <xf numFmtId="171" fontId="6" fillId="3" borderId="8" xfId="1" applyNumberFormat="1" applyFont="1" applyFill="1" applyBorder="1"/>
    <xf numFmtId="172" fontId="7" fillId="3" borderId="8" xfId="1" applyNumberFormat="1" applyFont="1" applyFill="1" applyBorder="1"/>
    <xf numFmtId="196" fontId="5" fillId="0" borderId="4" xfId="0" applyNumberFormat="1" applyFont="1" applyBorder="1"/>
    <xf numFmtId="196" fontId="5" fillId="0" borderId="19" xfId="0" applyNumberFormat="1" applyFont="1" applyBorder="1"/>
    <xf numFmtId="170" fontId="3" fillId="0" borderId="15" xfId="2" applyNumberFormat="1" applyFont="1" applyBorder="1"/>
    <xf numFmtId="171" fontId="0" fillId="0" borderId="0" xfId="0" applyNumberFormat="1"/>
    <xf numFmtId="171" fontId="3" fillId="0" borderId="0" xfId="1" applyFont="1"/>
    <xf numFmtId="171" fontId="6" fillId="3" borderId="1" xfId="1" applyNumberFormat="1" applyFont="1" applyFill="1" applyBorder="1"/>
    <xf numFmtId="4" fontId="6" fillId="3" borderId="1" xfId="0" applyNumberFormat="1" applyFont="1" applyFill="1" applyBorder="1"/>
    <xf numFmtId="173" fontId="5" fillId="0" borderId="20" xfId="0" applyNumberFormat="1" applyFont="1" applyBorder="1"/>
    <xf numFmtId="0" fontId="6" fillId="3" borderId="1" xfId="0" applyFont="1" applyFill="1" applyBorder="1"/>
    <xf numFmtId="172" fontId="7" fillId="3" borderId="1" xfId="1" applyNumberFormat="1" applyFont="1" applyFill="1" applyBorder="1"/>
    <xf numFmtId="171" fontId="6" fillId="3" borderId="1" xfId="1" applyFont="1" applyFill="1" applyBorder="1"/>
    <xf numFmtId="4" fontId="6" fillId="3" borderId="2" xfId="0" applyNumberFormat="1" applyFont="1" applyFill="1" applyBorder="1"/>
    <xf numFmtId="4" fontId="6" fillId="3" borderId="17" xfId="0" applyNumberFormat="1" applyFont="1" applyFill="1" applyBorder="1"/>
    <xf numFmtId="4" fontId="6" fillId="3" borderId="8" xfId="0" applyNumberFormat="1" applyFont="1" applyFill="1" applyBorder="1"/>
    <xf numFmtId="171" fontId="1" fillId="3" borderId="8" xfId="1" applyNumberFormat="1" applyFont="1" applyFill="1" applyBorder="1"/>
    <xf numFmtId="172" fontId="2" fillId="4" borderId="1" xfId="1" applyNumberFormat="1" applyFont="1" applyFill="1" applyBorder="1" applyAlignment="1" applyProtection="1">
      <alignment vertical="center"/>
    </xf>
    <xf numFmtId="0" fontId="8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27" xfId="0" applyFont="1" applyFill="1" applyBorder="1"/>
    <xf numFmtId="0" fontId="7" fillId="2" borderId="20" xfId="0" applyFont="1" applyFill="1" applyBorder="1" applyAlignment="1">
      <alignment horizontal="center"/>
    </xf>
    <xf numFmtId="0" fontId="0" fillId="0" borderId="27" xfId="0" applyBorder="1"/>
    <xf numFmtId="172" fontId="3" fillId="0" borderId="20" xfId="1" applyNumberFormat="1" applyFont="1" applyBorder="1"/>
    <xf numFmtId="0" fontId="0" fillId="0" borderId="27" xfId="0" applyFont="1" applyBorder="1"/>
    <xf numFmtId="3" fontId="4" fillId="0" borderId="20" xfId="2" applyNumberFormat="1" applyFont="1" applyFill="1" applyBorder="1"/>
    <xf numFmtId="3" fontId="4" fillId="0" borderId="20" xfId="2" applyNumberFormat="1" applyFont="1" applyBorder="1"/>
    <xf numFmtId="0" fontId="7" fillId="0" borderId="27" xfId="0" applyFont="1" applyBorder="1"/>
    <xf numFmtId="174" fontId="7" fillId="0" borderId="20" xfId="2" applyNumberFormat="1" applyFont="1" applyBorder="1"/>
    <xf numFmtId="3" fontId="0" fillId="0" borderId="0" xfId="0" applyNumberFormat="1"/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28" xfId="0" applyFont="1" applyFill="1" applyBorder="1"/>
    <xf numFmtId="0" fontId="7" fillId="2" borderId="1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/>
    </xf>
    <xf numFmtId="3" fontId="7" fillId="0" borderId="30" xfId="0" applyNumberFormat="1" applyFont="1" applyBorder="1" applyAlignment="1">
      <alignment horizontal="right"/>
    </xf>
    <xf numFmtId="172" fontId="7" fillId="0" borderId="22" xfId="1" applyNumberFormat="1" applyFont="1" applyBorder="1" applyAlignment="1">
      <alignment horizontal="right"/>
    </xf>
    <xf numFmtId="0" fontId="12" fillId="0" borderId="31" xfId="0" applyFont="1" applyBorder="1"/>
    <xf numFmtId="3" fontId="6" fillId="0" borderId="20" xfId="2" applyNumberFormat="1" applyFont="1" applyBorder="1"/>
    <xf numFmtId="3" fontId="6" fillId="0" borderId="32" xfId="2" applyNumberFormat="1" applyFont="1" applyBorder="1"/>
    <xf numFmtId="0" fontId="0" fillId="0" borderId="0" xfId="0" applyAlignment="1">
      <alignment wrapText="1"/>
    </xf>
    <xf numFmtId="0" fontId="12" fillId="0" borderId="25" xfId="0" applyFont="1" applyBorder="1"/>
    <xf numFmtId="10" fontId="6" fillId="0" borderId="7" xfId="0" applyNumberFormat="1" applyFont="1" applyBorder="1"/>
    <xf numFmtId="10" fontId="6" fillId="0" borderId="33" xfId="0" applyNumberFormat="1" applyFont="1" applyBorder="1"/>
    <xf numFmtId="0" fontId="14" fillId="0" borderId="0" xfId="0" applyFont="1"/>
    <xf numFmtId="0" fontId="15" fillId="0" borderId="0" xfId="0" applyFont="1"/>
    <xf numFmtId="0" fontId="6" fillId="0" borderId="27" xfId="0" applyFont="1" applyBorder="1" applyAlignment="1">
      <alignment horizontal="left"/>
    </xf>
    <xf numFmtId="174" fontId="6" fillId="0" borderId="20" xfId="2" applyNumberFormat="1" applyFont="1" applyBorder="1"/>
    <xf numFmtId="174" fontId="6" fillId="3" borderId="20" xfId="2" applyNumberFormat="1" applyFont="1" applyFill="1" applyBorder="1"/>
    <xf numFmtId="0" fontId="6" fillId="0" borderId="27" xfId="0" applyFont="1" applyBorder="1"/>
    <xf numFmtId="0" fontId="7" fillId="0" borderId="30" xfId="0" applyFont="1" applyBorder="1"/>
    <xf numFmtId="9" fontId="7" fillId="0" borderId="30" xfId="3" applyFont="1" applyBorder="1" applyAlignment="1">
      <alignment horizontal="center"/>
    </xf>
    <xf numFmtId="0" fontId="5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GridLines="0" tabSelected="1" zoomScale="86" zoomScaleNormal="86" workbookViewId="0">
      <selection sqref="A1:J1"/>
    </sheetView>
  </sheetViews>
  <sheetFormatPr defaultRowHeight="14" x14ac:dyDescent="0.3"/>
  <cols>
    <col min="1" max="1" width="12.75" customWidth="1"/>
    <col min="2" max="2" width="9" style="4" customWidth="1"/>
    <col min="3" max="3" width="10.58203125" style="4" customWidth="1"/>
    <col min="4" max="4" width="21.08203125" customWidth="1"/>
    <col min="5" max="5" width="16.33203125" customWidth="1"/>
    <col min="6" max="6" width="17.08203125" customWidth="1"/>
    <col min="7" max="7" width="18.58203125" style="4" customWidth="1"/>
    <col min="8" max="8" width="20.08203125" customWidth="1"/>
    <col min="9" max="9" width="18.5" customWidth="1"/>
    <col min="10" max="10" width="15.08203125" style="28" customWidth="1"/>
  </cols>
  <sheetData>
    <row r="1" spans="1:12" ht="15.5" x14ac:dyDescent="0.3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2" ht="15.5" x14ac:dyDescent="0.35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ht="15.5" x14ac:dyDescent="0.35">
      <c r="A3" s="73" t="s">
        <v>80</v>
      </c>
      <c r="B3" s="73"/>
      <c r="C3" s="73"/>
      <c r="D3" s="73"/>
      <c r="E3" s="73"/>
      <c r="F3" s="73"/>
      <c r="G3" s="73"/>
      <c r="H3" s="73"/>
      <c r="I3" s="73"/>
      <c r="J3" s="73"/>
    </row>
    <row r="4" spans="1:12" ht="18" customHeight="1" thickBot="1" x14ac:dyDescent="0.35">
      <c r="A4" s="87" t="s">
        <v>30</v>
      </c>
      <c r="B4" s="87"/>
      <c r="C4" s="87"/>
      <c r="D4" s="87"/>
      <c r="E4" s="87"/>
      <c r="F4" s="87"/>
      <c r="G4" s="87"/>
      <c r="H4" s="87"/>
      <c r="I4" s="87"/>
      <c r="J4" s="87"/>
    </row>
    <row r="5" spans="1:12" x14ac:dyDescent="0.3">
      <c r="A5" s="78" t="s">
        <v>37</v>
      </c>
      <c r="B5" s="81" t="s">
        <v>1</v>
      </c>
      <c r="C5" s="81" t="s">
        <v>2</v>
      </c>
      <c r="D5" s="84" t="s">
        <v>26</v>
      </c>
      <c r="E5" s="81" t="s">
        <v>3</v>
      </c>
      <c r="F5" s="84" t="s">
        <v>27</v>
      </c>
      <c r="G5" s="81" t="s">
        <v>5</v>
      </c>
      <c r="H5" s="84" t="s">
        <v>28</v>
      </c>
      <c r="I5" s="74" t="s">
        <v>6</v>
      </c>
      <c r="J5" s="75"/>
    </row>
    <row r="6" spans="1:12" x14ac:dyDescent="0.3">
      <c r="A6" s="79"/>
      <c r="B6" s="82"/>
      <c r="C6" s="82"/>
      <c r="D6" s="85"/>
      <c r="E6" s="88"/>
      <c r="F6" s="85"/>
      <c r="G6" s="82"/>
      <c r="H6" s="85"/>
      <c r="I6" s="76" t="s">
        <v>24</v>
      </c>
      <c r="J6" s="77"/>
    </row>
    <row r="7" spans="1:12" x14ac:dyDescent="0.3">
      <c r="A7" s="79"/>
      <c r="B7" s="82"/>
      <c r="C7" s="82"/>
      <c r="D7" s="85"/>
      <c r="E7" s="88"/>
      <c r="F7" s="85"/>
      <c r="G7" s="82"/>
      <c r="H7" s="85"/>
      <c r="I7" s="76" t="s">
        <v>25</v>
      </c>
      <c r="J7" s="77"/>
    </row>
    <row r="8" spans="1:12" x14ac:dyDescent="0.3">
      <c r="A8" s="79"/>
      <c r="B8" s="82"/>
      <c r="C8" s="82"/>
      <c r="D8" s="85"/>
      <c r="E8" s="88"/>
      <c r="F8" s="85"/>
      <c r="G8" s="82"/>
      <c r="H8" s="85"/>
      <c r="I8" s="90" t="s">
        <v>7</v>
      </c>
      <c r="J8" s="91"/>
    </row>
    <row r="9" spans="1:12" ht="25.5" customHeight="1" x14ac:dyDescent="0.3">
      <c r="A9" s="79"/>
      <c r="B9" s="82"/>
      <c r="C9" s="82"/>
      <c r="D9" s="85"/>
      <c r="E9" s="88"/>
      <c r="F9" s="85"/>
      <c r="G9" s="82"/>
      <c r="H9" s="85"/>
      <c r="I9" s="16" t="s">
        <v>9</v>
      </c>
      <c r="J9" s="29" t="s">
        <v>10</v>
      </c>
    </row>
    <row r="10" spans="1:12" ht="18.75" customHeight="1" thickBot="1" x14ac:dyDescent="0.35">
      <c r="A10" s="80"/>
      <c r="B10" s="83"/>
      <c r="C10" s="83"/>
      <c r="D10" s="86"/>
      <c r="E10" s="89"/>
      <c r="F10" s="85"/>
      <c r="G10" s="83"/>
      <c r="H10" s="86"/>
      <c r="I10" s="17" t="s">
        <v>8</v>
      </c>
      <c r="J10" s="30" t="s">
        <v>11</v>
      </c>
    </row>
    <row r="11" spans="1:12" x14ac:dyDescent="0.3">
      <c r="A11" s="27" t="s">
        <v>38</v>
      </c>
      <c r="B11" s="7">
        <v>20</v>
      </c>
      <c r="C11" s="36" t="s">
        <v>41</v>
      </c>
      <c r="D11" s="18" t="s">
        <v>14</v>
      </c>
      <c r="E11" s="41" t="s">
        <v>15</v>
      </c>
      <c r="F11" s="47">
        <v>931075411</v>
      </c>
      <c r="G11" s="44" t="s">
        <v>76</v>
      </c>
      <c r="H11" s="64">
        <v>90790356.359999999</v>
      </c>
      <c r="I11" s="65">
        <f>+H11+H12+H13</f>
        <v>95224048.789999992</v>
      </c>
      <c r="J11" s="31">
        <f>I11/F11</f>
        <v>0.10227318610823027</v>
      </c>
      <c r="K11" s="37" t="s">
        <v>16</v>
      </c>
      <c r="L11" s="28"/>
    </row>
    <row r="12" spans="1:12" x14ac:dyDescent="0.3">
      <c r="A12" s="8" t="s">
        <v>12</v>
      </c>
      <c r="B12" s="5"/>
      <c r="C12" s="5"/>
      <c r="D12" s="19"/>
      <c r="E12" s="42" t="s">
        <v>16</v>
      </c>
      <c r="F12" s="11"/>
      <c r="G12" s="40" t="s">
        <v>69</v>
      </c>
      <c r="H12" s="58">
        <v>0</v>
      </c>
      <c r="I12" s="49" t="s">
        <v>16</v>
      </c>
      <c r="J12" s="32" t="s">
        <v>16</v>
      </c>
    </row>
    <row r="13" spans="1:12" ht="9.75" customHeight="1" x14ac:dyDescent="0.3">
      <c r="A13" s="8"/>
      <c r="B13" s="5"/>
      <c r="C13" s="5"/>
      <c r="D13" s="19"/>
      <c r="E13" s="42"/>
      <c r="F13" s="11"/>
      <c r="G13" s="40" t="s">
        <v>74</v>
      </c>
      <c r="H13" s="58">
        <v>4433692.43</v>
      </c>
      <c r="I13" s="50"/>
      <c r="J13" s="32"/>
    </row>
    <row r="14" spans="1:12" x14ac:dyDescent="0.3">
      <c r="A14" s="20" t="s">
        <v>39</v>
      </c>
      <c r="B14" s="5"/>
      <c r="C14" s="5"/>
      <c r="D14" s="19"/>
      <c r="E14" s="42"/>
      <c r="F14" s="11"/>
      <c r="G14" s="40"/>
      <c r="H14" s="61"/>
      <c r="I14" s="50"/>
      <c r="J14" s="32"/>
    </row>
    <row r="15" spans="1:12" x14ac:dyDescent="0.3">
      <c r="A15" s="8" t="s">
        <v>12</v>
      </c>
      <c r="B15" s="5">
        <v>15</v>
      </c>
      <c r="C15" s="6">
        <v>9.1999999999999993</v>
      </c>
      <c r="D15" s="19" t="s">
        <v>17</v>
      </c>
      <c r="E15" s="42" t="s">
        <v>18</v>
      </c>
      <c r="F15" s="12">
        <v>350000000</v>
      </c>
      <c r="G15" s="40" t="s">
        <v>76</v>
      </c>
      <c r="H15" s="59">
        <v>44900131.280000001</v>
      </c>
      <c r="I15" s="66">
        <f>+H15+H16</f>
        <v>44900131.280000001</v>
      </c>
      <c r="J15" s="32">
        <f>I15/F15</f>
        <v>0.12828608937142857</v>
      </c>
      <c r="K15" t="s">
        <v>16</v>
      </c>
    </row>
    <row r="16" spans="1:12" x14ac:dyDescent="0.3">
      <c r="A16" s="8"/>
      <c r="B16" s="5"/>
      <c r="C16" s="5"/>
      <c r="D16" s="19"/>
      <c r="E16" s="42"/>
      <c r="F16" s="11"/>
      <c r="G16" s="40" t="s">
        <v>69</v>
      </c>
      <c r="H16" s="58">
        <v>0</v>
      </c>
      <c r="I16" s="50"/>
      <c r="J16" s="32"/>
    </row>
    <row r="17" spans="1:11" x14ac:dyDescent="0.3">
      <c r="A17" s="20" t="s">
        <v>39</v>
      </c>
      <c r="B17" s="5"/>
      <c r="C17" s="5"/>
      <c r="D17" s="19"/>
      <c r="E17" s="42"/>
      <c r="F17" s="12"/>
      <c r="G17" s="40"/>
      <c r="H17" s="24"/>
      <c r="I17" s="25"/>
      <c r="J17" s="32"/>
    </row>
    <row r="18" spans="1:11" x14ac:dyDescent="0.3">
      <c r="A18" s="8" t="s">
        <v>12</v>
      </c>
      <c r="B18" s="5">
        <v>20</v>
      </c>
      <c r="C18" s="5" t="s">
        <v>13</v>
      </c>
      <c r="D18" s="19" t="s">
        <v>19</v>
      </c>
      <c r="E18" s="42" t="s">
        <v>18</v>
      </c>
      <c r="F18" s="12">
        <v>200000000</v>
      </c>
      <c r="G18" s="40" t="s">
        <v>76</v>
      </c>
      <c r="H18" s="59">
        <v>21373897</v>
      </c>
      <c r="I18" s="66">
        <f>+H18+H19</f>
        <v>21373897</v>
      </c>
      <c r="J18" s="32">
        <f>I18/F18</f>
        <v>0.106869485</v>
      </c>
      <c r="K18" t="s">
        <v>16</v>
      </c>
    </row>
    <row r="19" spans="1:11" x14ac:dyDescent="0.3">
      <c r="A19" s="8"/>
      <c r="B19" s="5"/>
      <c r="C19" s="5"/>
      <c r="D19" s="19"/>
      <c r="E19" s="42"/>
      <c r="F19" s="12"/>
      <c r="G19" s="40" t="s">
        <v>69</v>
      </c>
      <c r="H19" s="59">
        <v>0</v>
      </c>
      <c r="I19" s="25"/>
      <c r="J19" s="32"/>
    </row>
    <row r="20" spans="1:11" x14ac:dyDescent="0.3">
      <c r="A20" s="8"/>
      <c r="B20" s="5"/>
      <c r="C20" s="5"/>
      <c r="D20" s="19"/>
      <c r="E20" s="42"/>
      <c r="F20" s="12"/>
      <c r="G20" s="40"/>
      <c r="H20" s="24"/>
      <c r="I20" s="25"/>
      <c r="J20" s="32"/>
    </row>
    <row r="21" spans="1:11" x14ac:dyDescent="0.3">
      <c r="A21" s="20" t="s">
        <v>38</v>
      </c>
      <c r="B21" s="5"/>
      <c r="C21" s="5"/>
      <c r="D21" s="19"/>
      <c r="E21" s="42"/>
      <c r="F21" s="12"/>
      <c r="G21" s="45" t="s">
        <v>16</v>
      </c>
      <c r="H21" s="24" t="s">
        <v>16</v>
      </c>
      <c r="I21" s="25" t="s">
        <v>16</v>
      </c>
      <c r="J21" s="32"/>
    </row>
    <row r="22" spans="1:11" x14ac:dyDescent="0.3">
      <c r="A22" s="8" t="s">
        <v>12</v>
      </c>
      <c r="B22" s="5">
        <v>20</v>
      </c>
      <c r="C22" s="5" t="s">
        <v>20</v>
      </c>
      <c r="D22" s="21" t="s">
        <v>40</v>
      </c>
      <c r="E22" s="42" t="s">
        <v>18</v>
      </c>
      <c r="F22" s="12">
        <v>1224000000</v>
      </c>
      <c r="G22" s="40" t="s">
        <v>76</v>
      </c>
      <c r="H22" s="59">
        <v>109283834.93000001</v>
      </c>
      <c r="I22" s="66">
        <f>SUM(H22:H24)</f>
        <v>111554011.83000001</v>
      </c>
      <c r="J22" s="32">
        <f>I22/F22</f>
        <v>9.1138898553921585E-2</v>
      </c>
      <c r="K22" t="s">
        <v>16</v>
      </c>
    </row>
    <row r="23" spans="1:11" x14ac:dyDescent="0.3">
      <c r="A23" s="8"/>
      <c r="B23" s="5"/>
      <c r="C23" s="5"/>
      <c r="D23" s="19"/>
      <c r="E23" s="42"/>
      <c r="F23" s="12"/>
      <c r="G23" s="40" t="s">
        <v>75</v>
      </c>
      <c r="H23" s="59">
        <v>1545558</v>
      </c>
      <c r="I23" s="25"/>
      <c r="J23" s="32"/>
    </row>
    <row r="24" spans="1:11" x14ac:dyDescent="0.3">
      <c r="A24" s="8"/>
      <c r="B24" s="5"/>
      <c r="C24" s="5"/>
      <c r="D24" s="19"/>
      <c r="E24" s="42"/>
      <c r="F24" s="12"/>
      <c r="G24" s="40" t="s">
        <v>69</v>
      </c>
      <c r="H24" s="59">
        <v>724618.9</v>
      </c>
      <c r="I24" s="25"/>
      <c r="J24" s="32"/>
    </row>
    <row r="25" spans="1:11" x14ac:dyDescent="0.3">
      <c r="A25" s="20" t="s">
        <v>38</v>
      </c>
      <c r="B25" s="5"/>
      <c r="C25" s="5"/>
      <c r="D25" s="19"/>
      <c r="E25" s="42"/>
      <c r="F25" s="12"/>
      <c r="G25" s="40"/>
      <c r="H25" s="24"/>
      <c r="I25" s="25"/>
      <c r="J25" s="32"/>
    </row>
    <row r="26" spans="1:11" x14ac:dyDescent="0.3">
      <c r="A26" s="8" t="s">
        <v>12</v>
      </c>
      <c r="B26" s="5">
        <v>20</v>
      </c>
      <c r="C26" s="23" t="s">
        <v>46</v>
      </c>
      <c r="D26" s="21" t="s">
        <v>40</v>
      </c>
      <c r="E26" s="42" t="s">
        <v>21</v>
      </c>
      <c r="F26" s="12">
        <v>1223958839</v>
      </c>
      <c r="G26" s="40" t="s">
        <v>76</v>
      </c>
      <c r="H26" s="59">
        <v>115182882.63</v>
      </c>
      <c r="I26" s="66">
        <f>+H26+H27+H28</f>
        <v>144041303.46000001</v>
      </c>
      <c r="J26" s="32">
        <f>I26/F26</f>
        <v>0.11768476101507201</v>
      </c>
      <c r="K26" t="s">
        <v>16</v>
      </c>
    </row>
    <row r="27" spans="1:11" x14ac:dyDescent="0.3">
      <c r="A27" s="8"/>
      <c r="B27" s="5"/>
      <c r="C27" s="5"/>
      <c r="D27" s="19"/>
      <c r="E27" s="42"/>
      <c r="F27" s="12"/>
      <c r="G27" s="40" t="s">
        <v>69</v>
      </c>
      <c r="H27" s="59">
        <v>9318162.5299999993</v>
      </c>
      <c r="I27" s="25"/>
      <c r="J27" s="32"/>
    </row>
    <row r="28" spans="1:11" x14ac:dyDescent="0.3">
      <c r="A28" s="8"/>
      <c r="B28" s="5"/>
      <c r="C28" s="5"/>
      <c r="D28" s="19"/>
      <c r="E28" s="42"/>
      <c r="F28" s="12"/>
      <c r="G28" s="40" t="s">
        <v>75</v>
      </c>
      <c r="H28" s="59">
        <v>19540258.300000001</v>
      </c>
      <c r="I28" s="25"/>
      <c r="J28" s="32"/>
    </row>
    <row r="29" spans="1:11" x14ac:dyDescent="0.3">
      <c r="A29" s="20" t="s">
        <v>38</v>
      </c>
      <c r="B29" s="5"/>
      <c r="C29" s="5"/>
      <c r="D29" s="19"/>
      <c r="E29" s="42"/>
      <c r="F29" s="12"/>
      <c r="G29" s="40"/>
      <c r="H29" s="24"/>
      <c r="I29" s="25"/>
      <c r="J29" s="32"/>
    </row>
    <row r="30" spans="1:11" x14ac:dyDescent="0.3">
      <c r="A30" s="8" t="s">
        <v>12</v>
      </c>
      <c r="B30" s="5">
        <v>20</v>
      </c>
      <c r="C30" s="23" t="s">
        <v>43</v>
      </c>
      <c r="D30" s="19" t="s">
        <v>22</v>
      </c>
      <c r="E30" s="42" t="s">
        <v>21</v>
      </c>
      <c r="F30" s="12">
        <v>1156866731</v>
      </c>
      <c r="G30" s="40" t="s">
        <v>76</v>
      </c>
      <c r="H30" s="59">
        <v>67045302.560000002</v>
      </c>
      <c r="I30" s="66">
        <f>SUM(H30:H33)</f>
        <v>133774540.89000002</v>
      </c>
      <c r="J30" s="32">
        <f>I30/F30</f>
        <v>0.11563522167705938</v>
      </c>
      <c r="K30" t="s">
        <v>16</v>
      </c>
    </row>
    <row r="31" spans="1:11" x14ac:dyDescent="0.3">
      <c r="A31" s="8"/>
      <c r="B31" s="5"/>
      <c r="C31" s="5"/>
      <c r="D31" s="19"/>
      <c r="E31" s="42"/>
      <c r="F31" s="12"/>
      <c r="G31" s="40" t="s">
        <v>70</v>
      </c>
      <c r="H31" s="59">
        <v>5371428.6500000004</v>
      </c>
      <c r="I31" s="25"/>
      <c r="J31" s="32"/>
    </row>
    <row r="32" spans="1:11" x14ac:dyDescent="0.3">
      <c r="A32" s="8"/>
      <c r="B32" s="5"/>
      <c r="C32" s="5"/>
      <c r="D32" s="19"/>
      <c r="E32" s="42"/>
      <c r="F32" s="12"/>
      <c r="G32" s="40" t="s">
        <v>75</v>
      </c>
      <c r="H32" s="59">
        <v>61357809.68</v>
      </c>
      <c r="I32" s="25"/>
      <c r="J32" s="32"/>
    </row>
    <row r="33" spans="1:11" x14ac:dyDescent="0.3">
      <c r="A33" s="20" t="s">
        <v>38</v>
      </c>
      <c r="B33" s="5"/>
      <c r="C33" s="5"/>
      <c r="D33" s="19"/>
      <c r="E33" s="42"/>
      <c r="F33" s="12"/>
      <c r="G33" s="40" t="s">
        <v>16</v>
      </c>
      <c r="H33" s="24" t="s">
        <v>16</v>
      </c>
      <c r="I33" s="25"/>
      <c r="J33" s="32"/>
    </row>
    <row r="34" spans="1:11" x14ac:dyDescent="0.3">
      <c r="A34" s="8" t="s">
        <v>12</v>
      </c>
      <c r="B34" s="5">
        <v>20</v>
      </c>
      <c r="C34" s="23" t="s">
        <v>42</v>
      </c>
      <c r="D34" s="19" t="s">
        <v>23</v>
      </c>
      <c r="E34" s="42" t="s">
        <v>15</v>
      </c>
      <c r="F34" s="12">
        <v>415778159</v>
      </c>
      <c r="G34" s="40" t="s">
        <v>76</v>
      </c>
      <c r="H34" s="59">
        <v>35445052.479999997</v>
      </c>
      <c r="I34" s="66">
        <f>+H34+H35</f>
        <v>35445052.479999997</v>
      </c>
      <c r="J34" s="32">
        <f>I34/F34</f>
        <v>8.5249914438146321E-2</v>
      </c>
      <c r="K34" t="s">
        <v>16</v>
      </c>
    </row>
    <row r="35" spans="1:11" x14ac:dyDescent="0.3">
      <c r="A35" s="8"/>
      <c r="B35" s="5"/>
      <c r="C35" s="5"/>
      <c r="D35" s="19"/>
      <c r="E35" s="42"/>
      <c r="F35" s="11"/>
      <c r="G35" s="40" t="s">
        <v>75</v>
      </c>
      <c r="H35" s="58">
        <v>0</v>
      </c>
      <c r="I35" s="50"/>
      <c r="J35" s="32"/>
    </row>
    <row r="36" spans="1:11" x14ac:dyDescent="0.3">
      <c r="A36" s="20" t="s">
        <v>38</v>
      </c>
      <c r="B36" s="5"/>
      <c r="C36" s="5"/>
      <c r="D36" s="19"/>
      <c r="E36" s="42"/>
      <c r="F36" s="11"/>
      <c r="G36" s="40"/>
      <c r="H36" s="61"/>
      <c r="I36" s="50"/>
      <c r="J36" s="32"/>
    </row>
    <row r="37" spans="1:11" x14ac:dyDescent="0.3">
      <c r="A37" s="8" t="s">
        <v>12</v>
      </c>
      <c r="B37" s="5">
        <v>20</v>
      </c>
      <c r="C37" s="23" t="s">
        <v>42</v>
      </c>
      <c r="D37" s="19" t="s">
        <v>23</v>
      </c>
      <c r="E37" s="42" t="s">
        <v>15</v>
      </c>
      <c r="F37" s="13">
        <v>237191035</v>
      </c>
      <c r="G37" s="40" t="s">
        <v>76</v>
      </c>
      <c r="H37" s="58">
        <v>19821461.800000001</v>
      </c>
      <c r="I37" s="66">
        <f>+H37+H38</f>
        <v>19821461.800000001</v>
      </c>
      <c r="J37" s="32">
        <f>I37/F37</f>
        <v>8.3567499926799516E-2</v>
      </c>
      <c r="K37" t="s">
        <v>16</v>
      </c>
    </row>
    <row r="38" spans="1:11" x14ac:dyDescent="0.3">
      <c r="A38" s="8"/>
      <c r="B38" s="5"/>
      <c r="C38" s="5"/>
      <c r="D38" s="19"/>
      <c r="E38" s="42"/>
      <c r="F38" s="11"/>
      <c r="G38" s="40" t="s">
        <v>75</v>
      </c>
      <c r="H38" s="58">
        <v>0</v>
      </c>
      <c r="I38" s="50"/>
      <c r="J38" s="32"/>
    </row>
    <row r="39" spans="1:11" x14ac:dyDescent="0.3">
      <c r="A39" s="20" t="s">
        <v>38</v>
      </c>
      <c r="B39" s="5"/>
      <c r="C39" s="5"/>
      <c r="D39" s="19"/>
      <c r="E39" s="42"/>
      <c r="F39" s="11"/>
      <c r="G39" s="40"/>
      <c r="H39" s="61"/>
      <c r="I39" s="50"/>
      <c r="J39" s="32"/>
    </row>
    <row r="40" spans="1:11" x14ac:dyDescent="0.3">
      <c r="A40" s="8" t="s">
        <v>12</v>
      </c>
      <c r="B40" s="5">
        <v>20</v>
      </c>
      <c r="C40" s="23" t="s">
        <v>43</v>
      </c>
      <c r="D40" s="21" t="s">
        <v>40</v>
      </c>
      <c r="E40" s="42" t="s">
        <v>21</v>
      </c>
      <c r="F40" s="13">
        <v>421958839</v>
      </c>
      <c r="G40" s="40" t="s">
        <v>76</v>
      </c>
      <c r="H40" s="58">
        <v>33789474.549999997</v>
      </c>
      <c r="I40" s="51">
        <f>+H40+H41+H42</f>
        <v>58360067.409999996</v>
      </c>
      <c r="J40" s="32">
        <f>I40/F40</f>
        <v>0.1383074888259421</v>
      </c>
      <c r="K40" t="s">
        <v>16</v>
      </c>
    </row>
    <row r="41" spans="1:11" x14ac:dyDescent="0.3">
      <c r="A41" s="8"/>
      <c r="B41" s="5"/>
      <c r="C41" s="5"/>
      <c r="D41" s="19"/>
      <c r="E41" s="42"/>
      <c r="F41" s="13"/>
      <c r="G41" s="40" t="s">
        <v>70</v>
      </c>
      <c r="H41" s="58">
        <v>3212429.15</v>
      </c>
      <c r="I41" s="49"/>
      <c r="J41" s="32"/>
    </row>
    <row r="42" spans="1:11" x14ac:dyDescent="0.3">
      <c r="A42" s="8"/>
      <c r="B42" s="5"/>
      <c r="C42" s="5"/>
      <c r="D42" s="19"/>
      <c r="E42" s="42"/>
      <c r="F42" s="13"/>
      <c r="G42" s="40" t="s">
        <v>75</v>
      </c>
      <c r="H42" s="58">
        <v>21358163.710000001</v>
      </c>
      <c r="I42" s="49"/>
      <c r="J42" s="32"/>
    </row>
    <row r="43" spans="1:11" x14ac:dyDescent="0.3">
      <c r="A43" s="20" t="s">
        <v>38</v>
      </c>
      <c r="B43" s="1"/>
      <c r="C43" s="1"/>
      <c r="D43" s="2" t="s">
        <v>16</v>
      </c>
      <c r="E43" s="43"/>
      <c r="F43" s="14"/>
      <c r="G43" s="46"/>
      <c r="H43" s="62"/>
      <c r="I43" s="52"/>
      <c r="J43" s="33"/>
    </row>
    <row r="44" spans="1:11" x14ac:dyDescent="0.3">
      <c r="A44" s="8" t="s">
        <v>12</v>
      </c>
      <c r="B44" s="5">
        <v>20</v>
      </c>
      <c r="C44" s="23" t="s">
        <v>44</v>
      </c>
      <c r="D44" s="19" t="s">
        <v>23</v>
      </c>
      <c r="E44" s="42" t="s">
        <v>15</v>
      </c>
      <c r="F44" s="22">
        <v>507779893</v>
      </c>
      <c r="G44" s="40" t="s">
        <v>76</v>
      </c>
      <c r="H44" s="58">
        <v>39914924.009999998</v>
      </c>
      <c r="I44" s="51">
        <f>+H44+H45</f>
        <v>39914924.009999998</v>
      </c>
      <c r="J44" s="32">
        <f>I44/F44</f>
        <v>7.8606743906655632E-2</v>
      </c>
      <c r="K44" t="s">
        <v>16</v>
      </c>
    </row>
    <row r="45" spans="1:11" x14ac:dyDescent="0.3">
      <c r="A45" s="8"/>
      <c r="B45" s="1"/>
      <c r="C45" s="1"/>
      <c r="D45" s="19"/>
      <c r="E45" s="42"/>
      <c r="F45" s="13"/>
      <c r="G45" s="40" t="s">
        <v>75</v>
      </c>
      <c r="H45" s="58">
        <v>0</v>
      </c>
      <c r="I45" s="49"/>
      <c r="J45" s="32"/>
    </row>
    <row r="46" spans="1:11" x14ac:dyDescent="0.3">
      <c r="A46" s="20" t="s">
        <v>38</v>
      </c>
      <c r="B46" s="1"/>
      <c r="C46" s="1"/>
      <c r="D46" s="19"/>
      <c r="E46" s="42"/>
      <c r="F46" s="13"/>
      <c r="G46" s="40"/>
      <c r="H46" s="22"/>
      <c r="I46" s="49"/>
      <c r="J46" s="32"/>
    </row>
    <row r="47" spans="1:11" x14ac:dyDescent="0.3">
      <c r="A47" s="20" t="s">
        <v>12</v>
      </c>
      <c r="B47" s="5">
        <v>20</v>
      </c>
      <c r="C47" s="5" t="s">
        <v>29</v>
      </c>
      <c r="D47" s="21" t="s">
        <v>23</v>
      </c>
      <c r="E47" s="39" t="s">
        <v>15</v>
      </c>
      <c r="F47" s="13">
        <v>82956688</v>
      </c>
      <c r="G47" s="40" t="s">
        <v>76</v>
      </c>
      <c r="H47" s="58">
        <v>7215848.3200000003</v>
      </c>
      <c r="I47" s="51">
        <f>+H47+H48</f>
        <v>7215848.3200000003</v>
      </c>
      <c r="J47" s="32">
        <f>I47/F47</f>
        <v>8.6983322188561821E-2</v>
      </c>
      <c r="K47" t="s">
        <v>16</v>
      </c>
    </row>
    <row r="48" spans="1:11" x14ac:dyDescent="0.3">
      <c r="A48" s="20"/>
      <c r="B48" s="1"/>
      <c r="C48" s="1"/>
      <c r="D48" s="19"/>
      <c r="E48" s="42"/>
      <c r="F48" s="13"/>
      <c r="G48" s="40" t="s">
        <v>75</v>
      </c>
      <c r="H48" s="58">
        <v>0</v>
      </c>
      <c r="I48" s="49"/>
      <c r="J48" s="32"/>
    </row>
    <row r="49" spans="1:11" x14ac:dyDescent="0.3">
      <c r="A49" s="20" t="s">
        <v>57</v>
      </c>
      <c r="B49" s="1"/>
      <c r="C49" s="1"/>
      <c r="D49" s="19"/>
      <c r="E49" s="42"/>
      <c r="F49" s="13"/>
      <c r="G49" s="40"/>
      <c r="H49" s="22"/>
      <c r="I49" s="49"/>
      <c r="J49" s="32"/>
    </row>
    <row r="50" spans="1:11" x14ac:dyDescent="0.3">
      <c r="A50" s="20" t="s">
        <v>12</v>
      </c>
      <c r="B50" s="1">
        <v>20</v>
      </c>
      <c r="C50" s="1" t="s">
        <v>58</v>
      </c>
      <c r="D50" s="21" t="s">
        <v>59</v>
      </c>
      <c r="E50" s="39" t="s">
        <v>15</v>
      </c>
      <c r="F50" s="13">
        <v>397764519</v>
      </c>
      <c r="G50" s="40" t="s">
        <v>77</v>
      </c>
      <c r="H50" s="58">
        <v>35430200.060000002</v>
      </c>
      <c r="I50" s="51">
        <v>35490200.060000002</v>
      </c>
      <c r="J50" s="32">
        <f>+I50/F50</f>
        <v>8.9224147365441611E-2</v>
      </c>
    </row>
    <row r="51" spans="1:11" x14ac:dyDescent="0.3">
      <c r="A51" s="20"/>
      <c r="B51" s="1"/>
      <c r="C51" s="1"/>
      <c r="D51" s="19"/>
      <c r="E51" s="42"/>
      <c r="F51" s="13"/>
      <c r="G51" s="40" t="s">
        <v>75</v>
      </c>
      <c r="H51" s="58">
        <v>0</v>
      </c>
      <c r="I51" s="49"/>
      <c r="J51" s="32"/>
    </row>
    <row r="52" spans="1:11" x14ac:dyDescent="0.3">
      <c r="A52" s="20" t="s">
        <v>38</v>
      </c>
      <c r="B52" s="1"/>
      <c r="C52" s="1"/>
      <c r="D52" s="21" t="s">
        <v>31</v>
      </c>
      <c r="E52" s="42"/>
      <c r="F52" s="13"/>
      <c r="G52" s="40"/>
      <c r="H52" s="22"/>
      <c r="I52" s="49"/>
      <c r="J52" s="32"/>
    </row>
    <row r="53" spans="1:11" x14ac:dyDescent="0.3">
      <c r="A53" s="20" t="s">
        <v>12</v>
      </c>
      <c r="B53" s="5">
        <v>20</v>
      </c>
      <c r="C53" s="5">
        <v>5.38</v>
      </c>
      <c r="D53" s="21" t="s">
        <v>32</v>
      </c>
      <c r="E53" s="39" t="s">
        <v>33</v>
      </c>
      <c r="F53" s="13">
        <v>850000000</v>
      </c>
      <c r="G53" s="40" t="s">
        <v>76</v>
      </c>
      <c r="H53" s="58">
        <v>57658727.890000001</v>
      </c>
      <c r="I53" s="51">
        <f>+H53+H54</f>
        <v>57658727.890000001</v>
      </c>
      <c r="J53" s="32">
        <f>I53/F53</f>
        <v>6.7833797517647065E-2</v>
      </c>
      <c r="K53" t="s">
        <v>16</v>
      </c>
    </row>
    <row r="54" spans="1:11" x14ac:dyDescent="0.3">
      <c r="A54" s="20"/>
      <c r="B54" s="5"/>
      <c r="C54" s="5"/>
      <c r="D54" s="21"/>
      <c r="E54" s="39"/>
      <c r="F54" s="13"/>
      <c r="G54" s="40" t="s">
        <v>69</v>
      </c>
      <c r="H54" s="63">
        <v>0</v>
      </c>
      <c r="I54" s="49"/>
      <c r="J54" s="32"/>
    </row>
    <row r="55" spans="1:11" x14ac:dyDescent="0.3">
      <c r="A55" s="20"/>
      <c r="B55" s="5"/>
      <c r="C55" s="5"/>
      <c r="D55" s="21"/>
      <c r="E55" s="39"/>
      <c r="F55" s="13"/>
      <c r="G55" s="40"/>
      <c r="H55" s="22"/>
      <c r="I55" s="49"/>
      <c r="J55" s="32"/>
    </row>
    <row r="56" spans="1:11" x14ac:dyDescent="0.3">
      <c r="A56" s="20" t="s">
        <v>38</v>
      </c>
      <c r="B56" s="5"/>
      <c r="C56" s="5"/>
      <c r="D56" s="21" t="s">
        <v>35</v>
      </c>
      <c r="E56" s="39" t="s">
        <v>18</v>
      </c>
      <c r="F56" s="13">
        <v>2100000000</v>
      </c>
      <c r="G56" s="40" t="s">
        <v>76</v>
      </c>
      <c r="H56" s="58">
        <v>233418206.05000001</v>
      </c>
      <c r="I56" s="51">
        <f>+H56+H57+H58</f>
        <v>233418206.05000001</v>
      </c>
      <c r="J56" s="32">
        <f>I56/F56</f>
        <v>0.11115152669047619</v>
      </c>
      <c r="K56" t="s">
        <v>16</v>
      </c>
    </row>
    <row r="57" spans="1:11" x14ac:dyDescent="0.3">
      <c r="A57" s="20" t="s">
        <v>12</v>
      </c>
      <c r="B57" s="5">
        <v>20</v>
      </c>
      <c r="C57" s="23" t="s">
        <v>34</v>
      </c>
      <c r="D57" s="21" t="s">
        <v>32</v>
      </c>
      <c r="E57" s="39"/>
      <c r="F57" s="13"/>
      <c r="G57" s="40" t="s">
        <v>69</v>
      </c>
      <c r="H57" s="58">
        <v>0</v>
      </c>
      <c r="I57" s="49"/>
      <c r="J57" s="32"/>
    </row>
    <row r="58" spans="1:11" x14ac:dyDescent="0.3">
      <c r="A58" s="20"/>
      <c r="B58" s="5"/>
      <c r="C58" s="23"/>
      <c r="D58" s="21"/>
      <c r="E58" s="39"/>
      <c r="F58" s="13"/>
      <c r="G58" s="40" t="s">
        <v>75</v>
      </c>
      <c r="H58" s="58">
        <v>0</v>
      </c>
      <c r="I58" s="49"/>
      <c r="J58" s="32"/>
    </row>
    <row r="59" spans="1:11" x14ac:dyDescent="0.3">
      <c r="A59" s="20" t="s">
        <v>38</v>
      </c>
      <c r="B59" s="5"/>
      <c r="C59" s="23"/>
      <c r="D59" s="21" t="s">
        <v>31</v>
      </c>
      <c r="E59" s="39" t="s">
        <v>33</v>
      </c>
      <c r="F59" s="13">
        <v>785000000</v>
      </c>
      <c r="G59" s="40" t="s">
        <v>76</v>
      </c>
      <c r="H59" s="58">
        <v>72801025.349999994</v>
      </c>
      <c r="I59" s="51">
        <f>+H59+H60</f>
        <v>72801025.349999994</v>
      </c>
      <c r="J59" s="32">
        <f>I59/F59</f>
        <v>9.2740159681528656E-2</v>
      </c>
      <c r="K59" t="s">
        <v>16</v>
      </c>
    </row>
    <row r="60" spans="1:11" x14ac:dyDescent="0.3">
      <c r="A60" s="20" t="s">
        <v>12</v>
      </c>
      <c r="B60" s="5">
        <v>20</v>
      </c>
      <c r="C60" s="23" t="s">
        <v>45</v>
      </c>
      <c r="D60" s="21" t="s">
        <v>32</v>
      </c>
      <c r="E60" s="39"/>
      <c r="F60" s="13"/>
      <c r="G60" s="40" t="s">
        <v>69</v>
      </c>
      <c r="H60" s="58">
        <v>0</v>
      </c>
      <c r="I60" s="49"/>
      <c r="J60" s="32"/>
    </row>
    <row r="61" spans="1:11" ht="15" customHeight="1" x14ac:dyDescent="0.3">
      <c r="A61" s="20"/>
      <c r="B61" s="1"/>
      <c r="C61" s="1"/>
      <c r="D61" s="21" t="s">
        <v>16</v>
      </c>
      <c r="E61" s="42"/>
      <c r="F61" s="13"/>
      <c r="G61" s="40"/>
      <c r="H61" s="22"/>
      <c r="I61" s="49"/>
      <c r="J61" s="33"/>
    </row>
    <row r="62" spans="1:11" ht="17.25" customHeight="1" x14ac:dyDescent="0.3">
      <c r="A62" s="20" t="s">
        <v>38</v>
      </c>
      <c r="B62" s="1"/>
      <c r="C62" s="1"/>
      <c r="D62" s="21"/>
      <c r="E62" s="42"/>
      <c r="F62" s="13"/>
      <c r="G62" s="40"/>
      <c r="H62" s="22"/>
      <c r="I62" s="49"/>
      <c r="J62" s="33"/>
    </row>
    <row r="63" spans="1:11" ht="15.75" customHeight="1" x14ac:dyDescent="0.3">
      <c r="A63" s="20" t="s">
        <v>12</v>
      </c>
      <c r="B63" s="1" t="s">
        <v>47</v>
      </c>
      <c r="C63" s="1" t="s">
        <v>49</v>
      </c>
      <c r="D63" s="21" t="s">
        <v>50</v>
      </c>
      <c r="E63" s="39" t="s">
        <v>51</v>
      </c>
      <c r="F63" s="13">
        <v>200000000</v>
      </c>
      <c r="G63" s="40" t="s">
        <v>76</v>
      </c>
      <c r="H63" s="58">
        <v>27632229.370000001</v>
      </c>
      <c r="I63" s="51">
        <f>+H63+H64</f>
        <v>28869537.850000001</v>
      </c>
      <c r="J63" s="33">
        <f>+I63/F63</f>
        <v>0.14434768924999999</v>
      </c>
      <c r="K63" t="s">
        <v>16</v>
      </c>
    </row>
    <row r="64" spans="1:11" ht="15" customHeight="1" x14ac:dyDescent="0.3">
      <c r="A64" s="20"/>
      <c r="B64" s="1" t="s">
        <v>48</v>
      </c>
      <c r="C64" s="1"/>
      <c r="D64" s="21"/>
      <c r="E64" s="39" t="s">
        <v>52</v>
      </c>
      <c r="F64" s="13"/>
      <c r="G64" s="40" t="s">
        <v>75</v>
      </c>
      <c r="H64" s="58">
        <v>1237308.48</v>
      </c>
      <c r="I64" s="49"/>
      <c r="J64" s="33"/>
    </row>
    <row r="65" spans="1:11" ht="15" customHeight="1" x14ac:dyDescent="0.3">
      <c r="A65" s="20"/>
      <c r="B65" s="1"/>
      <c r="C65" s="1"/>
      <c r="D65" s="21"/>
      <c r="E65" s="39"/>
      <c r="F65" s="13"/>
      <c r="G65" s="40"/>
      <c r="H65" s="22"/>
      <c r="I65" s="49"/>
      <c r="J65" s="33"/>
    </row>
    <row r="66" spans="1:11" ht="20.25" customHeight="1" x14ac:dyDescent="0.3">
      <c r="A66" s="20" t="s">
        <v>38</v>
      </c>
      <c r="B66" s="1"/>
      <c r="C66" s="1"/>
      <c r="D66" s="21"/>
      <c r="E66" s="39"/>
      <c r="F66" s="13"/>
      <c r="G66" s="40"/>
      <c r="H66" s="22"/>
      <c r="I66" s="49"/>
      <c r="J66" s="33"/>
    </row>
    <row r="67" spans="1:11" ht="20.25" customHeight="1" x14ac:dyDescent="0.3">
      <c r="A67" s="20" t="s">
        <v>12</v>
      </c>
      <c r="B67" s="1" t="s">
        <v>54</v>
      </c>
      <c r="C67" s="1" t="s">
        <v>55</v>
      </c>
      <c r="D67" s="21" t="s">
        <v>53</v>
      </c>
      <c r="E67" s="39" t="s">
        <v>56</v>
      </c>
      <c r="F67" s="13">
        <v>1300000000</v>
      </c>
      <c r="G67" s="40" t="s">
        <v>76</v>
      </c>
      <c r="H67" s="58">
        <v>138925083.83000001</v>
      </c>
      <c r="I67" s="51">
        <f>+H67+H68</f>
        <v>148851343.09</v>
      </c>
      <c r="J67" s="33">
        <f>+I67/F67</f>
        <v>0.11450103314615385</v>
      </c>
      <c r="K67" t="s">
        <v>16</v>
      </c>
    </row>
    <row r="68" spans="1:11" ht="20.25" customHeight="1" x14ac:dyDescent="0.3">
      <c r="A68" s="20"/>
      <c r="B68" s="1"/>
      <c r="C68" s="1"/>
      <c r="D68" s="21"/>
      <c r="E68" s="39"/>
      <c r="F68" s="13"/>
      <c r="G68" s="40" t="s">
        <v>75</v>
      </c>
      <c r="H68" s="58">
        <v>9926259.2599999998</v>
      </c>
      <c r="I68" s="49"/>
      <c r="J68" s="33"/>
    </row>
    <row r="69" spans="1:11" ht="20.25" customHeight="1" x14ac:dyDescent="0.3">
      <c r="A69" s="20" t="s">
        <v>60</v>
      </c>
      <c r="B69" s="1"/>
      <c r="C69" s="1"/>
      <c r="D69" s="21"/>
      <c r="E69" s="39"/>
      <c r="F69" s="13" t="s">
        <v>16</v>
      </c>
      <c r="G69" s="40" t="s">
        <v>16</v>
      </c>
      <c r="H69" s="22" t="s">
        <v>16</v>
      </c>
      <c r="I69" s="49" t="str">
        <f>+H69</f>
        <v xml:space="preserve"> </v>
      </c>
      <c r="J69" s="33" t="s">
        <v>16</v>
      </c>
    </row>
    <row r="70" spans="1:11" ht="20.25" customHeight="1" x14ac:dyDescent="0.3">
      <c r="A70" s="20" t="s">
        <v>12</v>
      </c>
      <c r="B70" s="1" t="s">
        <v>61</v>
      </c>
      <c r="C70" s="1" t="s">
        <v>62</v>
      </c>
      <c r="D70" s="21" t="s">
        <v>59</v>
      </c>
      <c r="E70" s="39" t="s">
        <v>15</v>
      </c>
      <c r="F70" s="13">
        <v>291004096</v>
      </c>
      <c r="G70" s="40" t="s">
        <v>76</v>
      </c>
      <c r="H70" s="58">
        <v>24639501.890000001</v>
      </c>
      <c r="I70" s="51">
        <v>24639501.09</v>
      </c>
      <c r="J70" s="33">
        <f>+I70/F70</f>
        <v>8.467063326146447E-2</v>
      </c>
    </row>
    <row r="71" spans="1:11" ht="20.25" customHeight="1" x14ac:dyDescent="0.3">
      <c r="A71" s="20"/>
      <c r="B71" s="1"/>
      <c r="C71" s="1"/>
      <c r="D71" s="21"/>
      <c r="E71" s="39"/>
      <c r="F71" s="13"/>
      <c r="G71" s="40" t="s">
        <v>75</v>
      </c>
      <c r="H71" s="58">
        <v>0</v>
      </c>
      <c r="I71" s="49"/>
      <c r="J71" s="33"/>
    </row>
    <row r="72" spans="1:11" ht="20.25" customHeight="1" x14ac:dyDescent="0.3">
      <c r="A72" s="20" t="s">
        <v>57</v>
      </c>
      <c r="B72" s="1"/>
      <c r="C72" s="1"/>
      <c r="D72" s="21"/>
      <c r="E72" s="39"/>
      <c r="F72" s="13"/>
      <c r="G72" s="40" t="s">
        <v>16</v>
      </c>
      <c r="H72" s="22" t="s">
        <v>16</v>
      </c>
      <c r="I72" s="49"/>
      <c r="J72" s="33"/>
    </row>
    <row r="73" spans="1:11" ht="20.25" customHeight="1" x14ac:dyDescent="0.3">
      <c r="A73" s="20" t="s">
        <v>12</v>
      </c>
      <c r="B73" s="1" t="s">
        <v>54</v>
      </c>
      <c r="C73" s="1" t="s">
        <v>65</v>
      </c>
      <c r="D73" s="21" t="s">
        <v>59</v>
      </c>
      <c r="E73" s="39" t="s">
        <v>15</v>
      </c>
      <c r="F73" s="13">
        <v>143124567</v>
      </c>
      <c r="G73" s="40" t="s">
        <v>76</v>
      </c>
      <c r="H73" s="58">
        <v>10152689.029999999</v>
      </c>
      <c r="I73" s="67">
        <f>+H73+H74</f>
        <v>10152689.029999999</v>
      </c>
      <c r="J73" s="33">
        <f>+I73/F73</f>
        <v>7.093603315495095E-2</v>
      </c>
    </row>
    <row r="74" spans="1:11" ht="20.25" customHeight="1" x14ac:dyDescent="0.3">
      <c r="A74" s="20"/>
      <c r="B74" s="1"/>
      <c r="C74" s="1"/>
      <c r="D74" s="21"/>
      <c r="E74" s="39"/>
      <c r="F74" s="13"/>
      <c r="G74" s="40" t="s">
        <v>75</v>
      </c>
      <c r="H74" s="22">
        <v>0</v>
      </c>
      <c r="I74" s="49"/>
      <c r="J74" s="33"/>
    </row>
    <row r="75" spans="1:11" ht="20.25" customHeight="1" x14ac:dyDescent="0.3">
      <c r="A75" s="20" t="s">
        <v>60</v>
      </c>
      <c r="B75" s="1"/>
      <c r="C75" s="1"/>
      <c r="D75" s="21"/>
      <c r="E75" s="39"/>
      <c r="F75" s="13"/>
      <c r="G75" s="40"/>
      <c r="H75" s="22"/>
      <c r="I75" s="49"/>
      <c r="J75" s="33"/>
    </row>
    <row r="76" spans="1:11" ht="20.25" customHeight="1" x14ac:dyDescent="0.3">
      <c r="A76" s="20" t="s">
        <v>12</v>
      </c>
      <c r="B76" s="1" t="s">
        <v>54</v>
      </c>
      <c r="C76" s="1" t="s">
        <v>66</v>
      </c>
      <c r="D76" s="21" t="s">
        <v>59</v>
      </c>
      <c r="E76" s="39" t="s">
        <v>15</v>
      </c>
      <c r="F76" s="68">
        <v>113622403</v>
      </c>
      <c r="G76" s="40" t="s">
        <v>76</v>
      </c>
      <c r="H76" s="58">
        <v>7789008.0499999998</v>
      </c>
      <c r="I76" s="51">
        <f>+H76+H77</f>
        <v>8625884.3599999994</v>
      </c>
      <c r="J76" s="33">
        <f>+I76/F76</f>
        <v>7.5917109058149385E-2</v>
      </c>
    </row>
    <row r="77" spans="1:11" ht="20.25" customHeight="1" x14ac:dyDescent="0.3">
      <c r="A77" s="20"/>
      <c r="B77" s="1"/>
      <c r="C77" s="1"/>
      <c r="D77" s="21"/>
      <c r="E77" s="39"/>
      <c r="F77" s="13"/>
      <c r="G77" s="40" t="s">
        <v>75</v>
      </c>
      <c r="H77" s="58">
        <v>836876.31</v>
      </c>
      <c r="I77" s="49"/>
      <c r="J77" s="33"/>
    </row>
    <row r="78" spans="1:11" ht="20.25" customHeight="1" x14ac:dyDescent="0.3">
      <c r="A78" s="20" t="s">
        <v>57</v>
      </c>
      <c r="B78" s="1"/>
      <c r="C78" s="1"/>
      <c r="D78" s="21"/>
      <c r="E78" s="39"/>
      <c r="F78" s="13"/>
      <c r="G78" s="40"/>
      <c r="H78" s="22"/>
      <c r="I78" s="49"/>
      <c r="J78" s="33"/>
    </row>
    <row r="79" spans="1:11" ht="20.25" customHeight="1" x14ac:dyDescent="0.3">
      <c r="A79" s="20" t="s">
        <v>12</v>
      </c>
      <c r="B79" s="1" t="s">
        <v>54</v>
      </c>
      <c r="C79" s="1" t="s">
        <v>63</v>
      </c>
      <c r="D79" s="21" t="s">
        <v>53</v>
      </c>
      <c r="E79" s="39" t="s">
        <v>64</v>
      </c>
      <c r="F79" s="13">
        <v>400000000</v>
      </c>
      <c r="G79" s="40" t="s">
        <v>76</v>
      </c>
      <c r="H79" s="58">
        <v>42232531.240000002</v>
      </c>
      <c r="I79" s="51">
        <f>+H79</f>
        <v>42232531.240000002</v>
      </c>
      <c r="J79" s="33">
        <f>+I79/F79</f>
        <v>0.10558132810000001</v>
      </c>
    </row>
    <row r="80" spans="1:11" ht="20.25" customHeight="1" x14ac:dyDescent="0.3">
      <c r="A80" s="20"/>
      <c r="B80" s="1"/>
      <c r="C80" s="1"/>
      <c r="D80" s="21"/>
      <c r="E80" s="39"/>
      <c r="F80" s="13"/>
      <c r="G80" s="40"/>
      <c r="H80" s="58"/>
      <c r="I80" s="51"/>
      <c r="J80" s="33"/>
    </row>
    <row r="81" spans="1:10" ht="20.25" customHeight="1" x14ac:dyDescent="0.3">
      <c r="A81" s="20" t="s">
        <v>60</v>
      </c>
      <c r="B81" s="1"/>
      <c r="C81" s="1"/>
      <c r="D81" s="21"/>
      <c r="E81" s="39"/>
      <c r="F81" s="13"/>
      <c r="G81" s="40"/>
      <c r="H81" s="58"/>
      <c r="I81" s="51"/>
      <c r="J81" s="33"/>
    </row>
    <row r="82" spans="1:10" ht="20.25" customHeight="1" x14ac:dyDescent="0.3">
      <c r="A82" s="20" t="s">
        <v>12</v>
      </c>
      <c r="B82" s="1" t="s">
        <v>54</v>
      </c>
      <c r="C82" s="1" t="s">
        <v>67</v>
      </c>
      <c r="D82" s="21" t="s">
        <v>68</v>
      </c>
      <c r="E82" s="39" t="s">
        <v>33</v>
      </c>
      <c r="F82" s="13">
        <v>350000000</v>
      </c>
      <c r="G82" s="40" t="s">
        <v>76</v>
      </c>
      <c r="H82" s="58">
        <v>39406040.109999999</v>
      </c>
      <c r="I82" s="51">
        <f>+H82</f>
        <v>39406040.109999999</v>
      </c>
      <c r="J82" s="33">
        <f>+I82/F82</f>
        <v>0.11258868602857143</v>
      </c>
    </row>
    <row r="83" spans="1:10" ht="20.25" customHeight="1" x14ac:dyDescent="0.3">
      <c r="A83" s="20"/>
      <c r="B83" s="1"/>
      <c r="C83" s="1"/>
      <c r="D83" s="21"/>
      <c r="E83" s="39"/>
      <c r="F83" s="13"/>
      <c r="G83" s="40"/>
      <c r="H83" s="58"/>
      <c r="I83" s="51"/>
      <c r="J83" s="33"/>
    </row>
    <row r="84" spans="1:10" ht="20.25" customHeight="1" x14ac:dyDescent="0.3">
      <c r="A84" s="20" t="s">
        <v>60</v>
      </c>
      <c r="B84" s="1"/>
      <c r="C84" s="1"/>
      <c r="D84" s="21"/>
      <c r="E84" s="39"/>
      <c r="F84" s="13"/>
      <c r="G84" s="40"/>
      <c r="H84" s="58"/>
      <c r="I84" s="51"/>
      <c r="J84" s="33"/>
    </row>
    <row r="85" spans="1:10" ht="20.25" customHeight="1" x14ac:dyDescent="0.3">
      <c r="A85" s="20" t="s">
        <v>12</v>
      </c>
      <c r="B85" s="1" t="s">
        <v>54</v>
      </c>
      <c r="C85" s="1" t="s">
        <v>71</v>
      </c>
      <c r="D85" s="21" t="s">
        <v>53</v>
      </c>
      <c r="E85" s="39" t="s">
        <v>72</v>
      </c>
      <c r="F85" s="13">
        <v>430000000</v>
      </c>
      <c r="G85" s="40" t="s">
        <v>76</v>
      </c>
      <c r="H85" s="58">
        <v>47915529.240000002</v>
      </c>
      <c r="I85" s="51">
        <f>+H85+H86</f>
        <v>49052428.219999999</v>
      </c>
      <c r="J85" s="33">
        <f>+I85/F85</f>
        <v>0.11407541446511628</v>
      </c>
    </row>
    <row r="86" spans="1:10" ht="20.25" customHeight="1" x14ac:dyDescent="0.3">
      <c r="A86" s="20"/>
      <c r="B86" s="1"/>
      <c r="C86" s="1"/>
      <c r="D86" s="21"/>
      <c r="E86" s="39"/>
      <c r="F86" s="13"/>
      <c r="G86" s="40" t="s">
        <v>75</v>
      </c>
      <c r="H86" s="48">
        <v>1136898.98</v>
      </c>
      <c r="I86" s="51"/>
      <c r="J86" s="33"/>
    </row>
    <row r="87" spans="1:10" ht="20.25" customHeight="1" x14ac:dyDescent="0.3">
      <c r="A87" s="20" t="s">
        <v>38</v>
      </c>
      <c r="B87" s="1"/>
      <c r="C87" s="1"/>
      <c r="D87" s="21"/>
      <c r="E87" s="39"/>
      <c r="F87" s="13"/>
      <c r="G87" s="40"/>
      <c r="H87" s="48"/>
      <c r="I87" s="51"/>
      <c r="J87" s="33"/>
    </row>
    <row r="88" spans="1:10" ht="20.25" customHeight="1" x14ac:dyDescent="0.3">
      <c r="A88" s="20" t="s">
        <v>12</v>
      </c>
      <c r="B88" s="1" t="s">
        <v>54</v>
      </c>
      <c r="C88" s="1" t="s">
        <v>73</v>
      </c>
      <c r="D88" s="21" t="s">
        <v>53</v>
      </c>
      <c r="E88" s="39" t="s">
        <v>64</v>
      </c>
      <c r="F88" s="13">
        <v>370000000</v>
      </c>
      <c r="G88" s="40" t="s">
        <v>76</v>
      </c>
      <c r="H88" s="58">
        <v>36683122.770000003</v>
      </c>
      <c r="I88" s="51">
        <f>+H88</f>
        <v>36683122.770000003</v>
      </c>
      <c r="J88" s="33">
        <f>+I88/F88</f>
        <v>9.9143575054054064E-2</v>
      </c>
    </row>
    <row r="89" spans="1:10" ht="20.25" customHeight="1" thickBot="1" x14ac:dyDescent="0.35">
      <c r="A89" s="20"/>
      <c r="B89" s="1"/>
      <c r="C89" s="1"/>
      <c r="D89" s="21"/>
      <c r="E89" s="39"/>
      <c r="F89" s="13"/>
      <c r="G89" s="40" t="s">
        <v>16</v>
      </c>
      <c r="H89" s="48">
        <v>0</v>
      </c>
      <c r="I89" s="51"/>
      <c r="J89" s="33"/>
    </row>
    <row r="90" spans="1:10" ht="23.25" customHeight="1" thickBot="1" x14ac:dyDescent="0.35">
      <c r="A90" s="15" t="s">
        <v>4</v>
      </c>
      <c r="B90" s="9"/>
      <c r="C90" s="9"/>
      <c r="D90" s="10"/>
      <c r="E90" s="10"/>
      <c r="F90" s="60">
        <f>SUM(F11:F88)</f>
        <v>14482081180</v>
      </c>
      <c r="G90" s="9" t="s">
        <v>16</v>
      </c>
      <c r="H90" s="53">
        <f>SUM(H11:H88)</f>
        <v>1499446525.1799996</v>
      </c>
      <c r="I90" s="54">
        <f>SUM(I11:I88)</f>
        <v>1499506524.3799994</v>
      </c>
      <c r="J90" s="34" t="s">
        <v>16</v>
      </c>
    </row>
    <row r="91" spans="1:10" x14ac:dyDescent="0.3">
      <c r="G91" s="4" t="s">
        <v>76</v>
      </c>
      <c r="H91" s="56">
        <f>+H79+H73+H70+H67+H63+H59+H56+H53+H50+H47+H44+H40+H37+H34+H30+H26+H22+H18+H15+H11+H76+H82+H85+H88</f>
        <v>1359447060.7999997</v>
      </c>
    </row>
    <row r="92" spans="1:10" x14ac:dyDescent="0.3">
      <c r="A92" s="3"/>
      <c r="G92" s="4" t="s">
        <v>69</v>
      </c>
      <c r="H92" s="56">
        <f>+H24+H27+H31+H41</f>
        <v>18626639.23</v>
      </c>
      <c r="I92" s="26" t="s">
        <v>16</v>
      </c>
    </row>
    <row r="93" spans="1:10" ht="14.5" x14ac:dyDescent="0.35">
      <c r="A93" s="69" t="s">
        <v>81</v>
      </c>
      <c r="B93" s="70"/>
      <c r="C93" s="70"/>
      <c r="D93" s="71"/>
      <c r="E93" s="71"/>
      <c r="G93" s="4" t="s">
        <v>75</v>
      </c>
      <c r="H93" s="56">
        <f>+H13+H23+H35+H38+H45+H48+H51+H58+H68+H71+H74+H77+H32+H28+H42+H86+H64</f>
        <v>121372825.15000001</v>
      </c>
      <c r="I93" s="26"/>
    </row>
    <row r="94" spans="1:10" ht="14.5" x14ac:dyDescent="0.35">
      <c r="A94" s="69" t="s">
        <v>82</v>
      </c>
      <c r="B94" s="70"/>
      <c r="C94" s="70"/>
      <c r="D94" s="71"/>
      <c r="E94" s="71"/>
      <c r="F94" t="s">
        <v>78</v>
      </c>
      <c r="G94" s="4" t="s">
        <v>75</v>
      </c>
      <c r="H94" s="56">
        <v>102666893</v>
      </c>
      <c r="I94" s="26">
        <f>+H95+H94</f>
        <v>151916721.37</v>
      </c>
    </row>
    <row r="95" spans="1:10" ht="14.5" x14ac:dyDescent="0.35">
      <c r="A95" s="69" t="s">
        <v>83</v>
      </c>
      <c r="B95" s="70"/>
      <c r="C95" s="70"/>
      <c r="D95" s="71"/>
      <c r="E95" s="71"/>
      <c r="F95" t="s">
        <v>79</v>
      </c>
      <c r="G95" s="4" t="s">
        <v>75</v>
      </c>
      <c r="H95" s="56">
        <v>49249828.369999997</v>
      </c>
      <c r="I95" s="26"/>
    </row>
    <row r="96" spans="1:10" ht="14.5" x14ac:dyDescent="0.35">
      <c r="A96" s="69" t="s">
        <v>84</v>
      </c>
      <c r="B96" s="70"/>
      <c r="C96" s="70"/>
      <c r="D96" s="71"/>
      <c r="E96" s="71"/>
      <c r="G96" s="4" t="s">
        <v>16</v>
      </c>
      <c r="H96" s="56" t="s">
        <v>16</v>
      </c>
      <c r="I96" s="26"/>
    </row>
    <row r="97" spans="1:9" ht="14.5" x14ac:dyDescent="0.35">
      <c r="A97" s="69" t="s">
        <v>85</v>
      </c>
      <c r="B97" s="70"/>
      <c r="C97" s="70"/>
      <c r="D97" s="71"/>
      <c r="E97" s="71"/>
      <c r="G97" s="4" t="s">
        <v>16</v>
      </c>
      <c r="H97" s="56" t="s">
        <v>16</v>
      </c>
      <c r="I97" s="26"/>
    </row>
    <row r="98" spans="1:9" ht="14.5" thickBot="1" x14ac:dyDescent="0.35">
      <c r="G98" s="4" t="s">
        <v>16</v>
      </c>
      <c r="H98" s="55">
        <f>SUM(H91:H97)</f>
        <v>1651363246.5499997</v>
      </c>
      <c r="I98" s="38" t="s">
        <v>16</v>
      </c>
    </row>
    <row r="99" spans="1:9" x14ac:dyDescent="0.3">
      <c r="H99" s="57" t="s">
        <v>16</v>
      </c>
    </row>
    <row r="100" spans="1:9" x14ac:dyDescent="0.3">
      <c r="H100" s="56" t="s">
        <v>16</v>
      </c>
      <c r="I100" s="35" t="s">
        <v>16</v>
      </c>
    </row>
  </sheetData>
  <mergeCells count="16">
    <mergeCell ref="A4:J4"/>
    <mergeCell ref="E5:E10"/>
    <mergeCell ref="F5:F10"/>
    <mergeCell ref="G5:G10"/>
    <mergeCell ref="H5:H10"/>
    <mergeCell ref="I8:J8"/>
    <mergeCell ref="A1:J1"/>
    <mergeCell ref="A2:J2"/>
    <mergeCell ref="A3:J3"/>
    <mergeCell ref="I5:J5"/>
    <mergeCell ref="I6:J6"/>
    <mergeCell ref="I7:J7"/>
    <mergeCell ref="A5:A10"/>
    <mergeCell ref="B5:B10"/>
    <mergeCell ref="C5:C10"/>
    <mergeCell ref="D5:D10"/>
  </mergeCells>
  <printOptions horizontalCentered="1"/>
  <pageMargins left="0.70866141732283472" right="0.70866141732283472" top="0.19685039370078741" bottom="0.19685039370078741" header="0.31496062992125984" footer="0.31496062992125984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7" workbookViewId="0">
      <selection activeCell="A8" sqref="A8"/>
    </sheetView>
  </sheetViews>
  <sheetFormatPr defaultColWidth="9" defaultRowHeight="14" x14ac:dyDescent="0.3"/>
  <cols>
    <col min="1" max="1" width="63.58203125" customWidth="1"/>
    <col min="2" max="2" width="18.33203125" customWidth="1"/>
    <col min="3" max="3" width="12.08203125" bestFit="1" customWidth="1"/>
  </cols>
  <sheetData>
    <row r="1" spans="1:3" ht="15.5" x14ac:dyDescent="0.35">
      <c r="A1" s="73" t="s">
        <v>0</v>
      </c>
      <c r="B1" s="73"/>
    </row>
    <row r="2" spans="1:3" ht="15.5" x14ac:dyDescent="0.35">
      <c r="A2" s="72"/>
      <c r="B2" s="72"/>
    </row>
    <row r="3" spans="1:3" ht="15.5" x14ac:dyDescent="0.35">
      <c r="A3" s="73" t="s">
        <v>86</v>
      </c>
      <c r="B3" s="73"/>
    </row>
    <row r="4" spans="1:3" ht="15.5" x14ac:dyDescent="0.35">
      <c r="A4" s="73" t="s">
        <v>80</v>
      </c>
      <c r="B4" s="73"/>
    </row>
    <row r="5" spans="1:3" x14ac:dyDescent="0.3">
      <c r="A5" s="92" t="s">
        <v>30</v>
      </c>
      <c r="B5" s="92"/>
    </row>
    <row r="6" spans="1:3" ht="24.75" customHeight="1" x14ac:dyDescent="0.3">
      <c r="A6" s="93"/>
      <c r="B6" s="94" t="s">
        <v>87</v>
      </c>
    </row>
    <row r="7" spans="1:3" ht="34.5" customHeight="1" x14ac:dyDescent="0.3">
      <c r="A7" s="95" t="s">
        <v>88</v>
      </c>
      <c r="B7" s="96">
        <v>12562364986</v>
      </c>
      <c r="C7" t="s">
        <v>16</v>
      </c>
    </row>
    <row r="8" spans="1:3" ht="34.5" customHeight="1" x14ac:dyDescent="0.35">
      <c r="A8" s="97" t="s">
        <v>89</v>
      </c>
      <c r="B8" s="98">
        <v>313822126</v>
      </c>
      <c r="C8" t="s">
        <v>16</v>
      </c>
    </row>
    <row r="9" spans="1:3" ht="34.5" customHeight="1" x14ac:dyDescent="0.35">
      <c r="A9" s="97" t="s">
        <v>90</v>
      </c>
      <c r="B9" s="99">
        <f>+B7-B8</f>
        <v>12248542860</v>
      </c>
      <c r="C9" t="s">
        <v>16</v>
      </c>
    </row>
    <row r="10" spans="1:3" ht="34.5" customHeight="1" x14ac:dyDescent="0.35">
      <c r="A10" s="95" t="s">
        <v>91</v>
      </c>
      <c r="B10" s="99">
        <v>0</v>
      </c>
      <c r="C10" t="s">
        <v>16</v>
      </c>
    </row>
    <row r="11" spans="1:3" ht="25" customHeight="1" x14ac:dyDescent="0.3">
      <c r="A11" s="100" t="s">
        <v>92</v>
      </c>
      <c r="B11" s="101">
        <f>+B9+B10</f>
        <v>12248542860</v>
      </c>
      <c r="C11" t="s">
        <v>16</v>
      </c>
    </row>
    <row r="12" spans="1:3" x14ac:dyDescent="0.3">
      <c r="C12" s="102" t="s">
        <v>16</v>
      </c>
    </row>
    <row r="13" spans="1:3" x14ac:dyDescent="0.3">
      <c r="A13" s="103" t="s">
        <v>81</v>
      </c>
      <c r="B13" t="s">
        <v>16</v>
      </c>
    </row>
    <row r="14" spans="1:3" x14ac:dyDescent="0.3">
      <c r="A14" s="103" t="s">
        <v>82</v>
      </c>
      <c r="B14" s="57" t="s">
        <v>16</v>
      </c>
    </row>
    <row r="15" spans="1:3" x14ac:dyDescent="0.3">
      <c r="A15" s="103" t="s">
        <v>83</v>
      </c>
    </row>
    <row r="16" spans="1:3" x14ac:dyDescent="0.3">
      <c r="A16" s="103" t="s">
        <v>84</v>
      </c>
    </row>
    <row r="17" spans="1:1" x14ac:dyDescent="0.3">
      <c r="A17" s="103" t="s">
        <v>85</v>
      </c>
    </row>
  </sheetData>
  <mergeCells count="4">
    <mergeCell ref="A1:B1"/>
    <mergeCell ref="A3:B3"/>
    <mergeCell ref="A4:B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6" sqref="D6"/>
    </sheetView>
  </sheetViews>
  <sheetFormatPr defaultColWidth="9" defaultRowHeight="14" x14ac:dyDescent="0.3"/>
  <cols>
    <col min="1" max="1" width="37.25" customWidth="1"/>
    <col min="2" max="2" width="18.25" customWidth="1"/>
    <col min="3" max="3" width="15.83203125" customWidth="1"/>
    <col min="4" max="4" width="12.5" bestFit="1" customWidth="1"/>
  </cols>
  <sheetData>
    <row r="1" spans="1:8" ht="15.5" x14ac:dyDescent="0.35">
      <c r="A1" s="73" t="s">
        <v>0</v>
      </c>
      <c r="B1" s="73"/>
      <c r="C1" s="73"/>
    </row>
    <row r="2" spans="1:8" x14ac:dyDescent="0.3">
      <c r="A2" s="104"/>
      <c r="B2" s="104"/>
      <c r="C2" s="104"/>
    </row>
    <row r="3" spans="1:8" x14ac:dyDescent="0.3">
      <c r="A3" s="105" t="s">
        <v>93</v>
      </c>
      <c r="B3" s="105"/>
      <c r="C3" s="105"/>
    </row>
    <row r="4" spans="1:8" x14ac:dyDescent="0.3">
      <c r="A4" s="105" t="s">
        <v>94</v>
      </c>
      <c r="B4" s="105"/>
      <c r="C4" s="105"/>
    </row>
    <row r="5" spans="1:8" ht="14.5" thickBot="1" x14ac:dyDescent="0.35">
      <c r="A5" s="87" t="s">
        <v>30</v>
      </c>
      <c r="B5" s="87"/>
      <c r="C5" s="87"/>
    </row>
    <row r="6" spans="1:8" ht="39.5" thickBot="1" x14ac:dyDescent="0.35">
      <c r="A6" s="106"/>
      <c r="B6" s="107" t="s">
        <v>95</v>
      </c>
      <c r="C6" s="108" t="s">
        <v>80</v>
      </c>
    </row>
    <row r="7" spans="1:8" ht="30" customHeight="1" x14ac:dyDescent="0.3">
      <c r="A7" s="109" t="s">
        <v>96</v>
      </c>
      <c r="B7" s="110">
        <v>695758760</v>
      </c>
      <c r="C7" s="111">
        <v>692908880</v>
      </c>
    </row>
    <row r="8" spans="1:8" ht="29.25" customHeight="1" x14ac:dyDescent="0.3">
      <c r="A8" s="112" t="s">
        <v>97</v>
      </c>
      <c r="B8" s="113">
        <v>12562364986</v>
      </c>
      <c r="C8" s="114">
        <v>12248542860</v>
      </c>
      <c r="H8" s="115"/>
    </row>
    <row r="9" spans="1:8" ht="30.75" customHeight="1" thickBot="1" x14ac:dyDescent="0.35">
      <c r="A9" s="116" t="s">
        <v>98</v>
      </c>
      <c r="B9" s="117">
        <f>+B8/B7</f>
        <v>18.055633228390828</v>
      </c>
      <c r="C9" s="118">
        <f>+C8/C7</f>
        <v>17.676989303413169</v>
      </c>
    </row>
    <row r="11" spans="1:8" x14ac:dyDescent="0.3">
      <c r="A11" s="119" t="s">
        <v>99</v>
      </c>
    </row>
    <row r="12" spans="1:8" x14ac:dyDescent="0.3">
      <c r="A12" s="120"/>
    </row>
    <row r="13" spans="1:8" x14ac:dyDescent="0.3">
      <c r="A13" s="69" t="s">
        <v>81</v>
      </c>
    </row>
    <row r="14" spans="1:8" x14ac:dyDescent="0.3">
      <c r="A14" s="69" t="s">
        <v>82</v>
      </c>
    </row>
    <row r="15" spans="1:8" x14ac:dyDescent="0.3">
      <c r="A15" s="69" t="s">
        <v>83</v>
      </c>
    </row>
    <row r="16" spans="1:8" x14ac:dyDescent="0.3">
      <c r="A16" s="69" t="s">
        <v>84</v>
      </c>
    </row>
    <row r="17" spans="1:1" x14ac:dyDescent="0.3">
      <c r="A17" s="69" t="s">
        <v>85</v>
      </c>
    </row>
  </sheetData>
  <mergeCells count="4">
    <mergeCell ref="A1:C1"/>
    <mergeCell ref="A3:C3"/>
    <mergeCell ref="A4:C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6" sqref="E6"/>
    </sheetView>
  </sheetViews>
  <sheetFormatPr defaultColWidth="9" defaultRowHeight="14" x14ac:dyDescent="0.3"/>
  <cols>
    <col min="1" max="1" width="35.75" customWidth="1"/>
    <col min="2" max="2" width="17.25" customWidth="1"/>
    <col min="3" max="3" width="18.58203125" customWidth="1"/>
    <col min="4" max="4" width="12.5" bestFit="1" customWidth="1"/>
  </cols>
  <sheetData>
    <row r="1" spans="1:4" ht="15.5" x14ac:dyDescent="0.35">
      <c r="A1" s="73" t="s">
        <v>0</v>
      </c>
      <c r="B1" s="73"/>
      <c r="C1" s="73"/>
    </row>
    <row r="2" spans="1:4" x14ac:dyDescent="0.3">
      <c r="A2" s="104"/>
      <c r="B2" s="104"/>
      <c r="C2" s="104"/>
    </row>
    <row r="3" spans="1:4" x14ac:dyDescent="0.3">
      <c r="A3" s="105" t="s">
        <v>100</v>
      </c>
      <c r="B3" s="105"/>
      <c r="C3" s="105"/>
    </row>
    <row r="4" spans="1:4" x14ac:dyDescent="0.3">
      <c r="A4" s="105" t="s">
        <v>101</v>
      </c>
      <c r="B4" s="105"/>
      <c r="C4" s="105"/>
    </row>
    <row r="5" spans="1:4" ht="14.5" thickBot="1" x14ac:dyDescent="0.35">
      <c r="A5" s="87" t="s">
        <v>30</v>
      </c>
      <c r="B5" s="87"/>
      <c r="C5" s="87"/>
    </row>
    <row r="6" spans="1:4" ht="39.5" thickBot="1" x14ac:dyDescent="0.35">
      <c r="A6" s="106"/>
      <c r="B6" s="107" t="s">
        <v>102</v>
      </c>
      <c r="C6" s="108" t="s">
        <v>80</v>
      </c>
    </row>
    <row r="7" spans="1:4" ht="31.5" customHeight="1" x14ac:dyDescent="0.3">
      <c r="A7" s="121" t="s">
        <v>103</v>
      </c>
      <c r="B7" s="122">
        <v>5419846838</v>
      </c>
      <c r="C7" s="123">
        <v>5999353277</v>
      </c>
    </row>
    <row r="8" spans="1:4" ht="36" customHeight="1" x14ac:dyDescent="0.3">
      <c r="A8" s="124" t="s">
        <v>104</v>
      </c>
      <c r="B8" s="122">
        <v>12562364986</v>
      </c>
      <c r="C8" s="122">
        <v>12248542860</v>
      </c>
    </row>
    <row r="9" spans="1:4" ht="24.75" customHeight="1" x14ac:dyDescent="0.3">
      <c r="A9" s="125" t="s">
        <v>98</v>
      </c>
      <c r="B9" s="126">
        <f>+B8/B7</f>
        <v>2.3178450169332994</v>
      </c>
      <c r="C9" s="126">
        <f>+C8/C7</f>
        <v>2.0416438730084141</v>
      </c>
      <c r="D9" t="s">
        <v>16</v>
      </c>
    </row>
    <row r="10" spans="1:4" x14ac:dyDescent="0.3">
      <c r="A10" s="127"/>
      <c r="B10" s="127"/>
      <c r="C10" s="127"/>
    </row>
    <row r="11" spans="1:4" x14ac:dyDescent="0.3">
      <c r="A11" s="69" t="s">
        <v>81</v>
      </c>
      <c r="B11" s="127"/>
      <c r="C11" s="127"/>
    </row>
    <row r="12" spans="1:4" x14ac:dyDescent="0.3">
      <c r="A12" s="69" t="s">
        <v>82</v>
      </c>
    </row>
    <row r="13" spans="1:4" x14ac:dyDescent="0.3">
      <c r="A13" s="69" t="s">
        <v>83</v>
      </c>
    </row>
    <row r="14" spans="1:4" x14ac:dyDescent="0.3">
      <c r="A14" s="69" t="s">
        <v>84</v>
      </c>
    </row>
    <row r="15" spans="1:4" x14ac:dyDescent="0.3">
      <c r="A15" s="69" t="s">
        <v>85</v>
      </c>
    </row>
  </sheetData>
  <mergeCells count="4">
    <mergeCell ref="A1:C1"/>
    <mergeCell ref="A3:C3"/>
    <mergeCell ref="A4:C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FORMATO 1 DICIEMBRE 2019</vt:lpstr>
      <vt:lpstr>formato 1</vt:lpstr>
      <vt:lpstr>formato 2</vt:lpstr>
      <vt:lpstr>formato 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ovillaman</cp:lastModifiedBy>
  <cp:lastPrinted>2020-01-23T19:37:45Z</cp:lastPrinted>
  <dcterms:created xsi:type="dcterms:W3CDTF">2013-05-16T15:33:39Z</dcterms:created>
  <dcterms:modified xsi:type="dcterms:W3CDTF">2020-01-28T20:32:20Z</dcterms:modified>
</cp:coreProperties>
</file>