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60" windowWidth="19875" windowHeight="77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J9" i="1" l="1"/>
  <c r="B14" i="1"/>
  <c r="H13" i="1" l="1"/>
  <c r="G13" i="1"/>
  <c r="F13" i="1"/>
  <c r="E13" i="1"/>
  <c r="D13" i="1"/>
  <c r="D14" i="1" s="1"/>
  <c r="C13" i="1"/>
  <c r="B13" i="1"/>
  <c r="J13" i="1" s="1"/>
  <c r="H12" i="1"/>
  <c r="H14" i="1" s="1"/>
  <c r="G12" i="1"/>
  <c r="F12" i="1"/>
  <c r="D12" i="1"/>
  <c r="C12" i="1"/>
  <c r="B12" i="1"/>
  <c r="J12" i="1" s="1"/>
  <c r="G11" i="1"/>
  <c r="F11" i="1"/>
  <c r="D11" i="1"/>
  <c r="C11" i="1"/>
  <c r="J11" i="1" s="1"/>
  <c r="B11" i="1"/>
  <c r="G10" i="1"/>
  <c r="F10" i="1"/>
  <c r="F14" i="1" s="1"/>
  <c r="D10" i="1"/>
  <c r="C10" i="1"/>
  <c r="J10" i="1" s="1"/>
  <c r="B10" i="1"/>
  <c r="I9" i="1"/>
  <c r="I14" i="1" s="1"/>
  <c r="G9" i="1"/>
  <c r="G14" i="1" s="1"/>
  <c r="F9" i="1"/>
  <c r="E9" i="1"/>
  <c r="E14" i="1" s="1"/>
  <c r="D9" i="1"/>
  <c r="C9" i="1"/>
  <c r="C14" i="1" s="1"/>
  <c r="B9" i="1"/>
  <c r="J14" i="1" l="1"/>
</calcChain>
</file>

<file path=xl/sharedStrings.xml><?xml version="1.0" encoding="utf-8"?>
<sst xmlns="http://schemas.openxmlformats.org/spreadsheetml/2006/main" count="42" uniqueCount="40">
  <si>
    <t xml:space="preserve">(ANEXO VII) PARTICIPACIONES FEDERALES MINISTRADAS A LOS MUNICIPIOS EN EL MES DE DICIEMBRE DEL </t>
  </si>
  <si>
    <t>EJERCICIO FISCAL 2019</t>
  </si>
  <si>
    <t>NOMBRE DEL</t>
  </si>
  <si>
    <t>FONDO GENERAL</t>
  </si>
  <si>
    <t>FONDO  DE</t>
  </si>
  <si>
    <t>IMPUESTO</t>
  </si>
  <si>
    <t xml:space="preserve">IMPUESTO </t>
  </si>
  <si>
    <t>FONDO DE</t>
  </si>
  <si>
    <t>ART 4o-A</t>
  </si>
  <si>
    <t>FONDO</t>
  </si>
  <si>
    <t>MUNICIPIO</t>
  </si>
  <si>
    <t>DE</t>
  </si>
  <si>
    <t xml:space="preserve">FOMENTO </t>
  </si>
  <si>
    <t>SOBRE</t>
  </si>
  <si>
    <t xml:space="preserve">SOBRE </t>
  </si>
  <si>
    <t>ESPECIAL</t>
  </si>
  <si>
    <t>FISCALIZACIÓN</t>
  </si>
  <si>
    <t>FRACC 1 DE LA</t>
  </si>
  <si>
    <t xml:space="preserve">I.S.R. </t>
  </si>
  <si>
    <t>PARTICIPACIONES</t>
  </si>
  <si>
    <t>MUNICIPAL</t>
  </si>
  <si>
    <t>AUTOMÓVILES</t>
  </si>
  <si>
    <t>TENENCIA</t>
  </si>
  <si>
    <t>Y</t>
  </si>
  <si>
    <t>LEY DE COORDINACIÓN</t>
  </si>
  <si>
    <t xml:space="preserve">A LOS </t>
  </si>
  <si>
    <t>TOTAL</t>
  </si>
  <si>
    <t>NUEVOS</t>
  </si>
  <si>
    <t>PRODUCCIÓN</t>
  </si>
  <si>
    <t>RECAUDACIÓN</t>
  </si>
  <si>
    <t>FISCAL</t>
  </si>
  <si>
    <t>MUNICIPIOS</t>
  </si>
  <si>
    <t>Y SERVICIOS</t>
  </si>
  <si>
    <t>(GASOLINA)</t>
  </si>
  <si>
    <t>Mexicali</t>
  </si>
  <si>
    <t xml:space="preserve">Tijuana </t>
  </si>
  <si>
    <t xml:space="preserve">Ensenada </t>
  </si>
  <si>
    <t xml:space="preserve">Tecate </t>
  </si>
  <si>
    <t>Playas de Rosarito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</si>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</sst>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5" x14ac:knownFonts="1">
    <font>
      <sz val="11"/>
      <color theme="1"/>
      <name val="Calibri"/>
      <family val="2"/>
      <scheme val="minor"/>
    </font>
    <font>
      <b/>
      <sz val="7"/>
      <color theme="1"/>
      <name val="Tahoma"/>
      <family val="2"/>
    </font>
    <font>
      <b/>
      <sz val="6"/>
      <color theme="1"/>
      <name val="Tahoma"/>
      <family val="2"/>
    </font>
    <font>
      <sz val="7"/>
      <color theme="1"/>
      <name val="Tahoma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2" borderId="1" xfId="0" applyFill="1" applyBorder="1" applyAlignment="1"/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1" fillId="3" borderId="3" xfId="0" applyFont="1" applyFill="1" applyBorder="1"/>
    <xf numFmtId="164" fontId="3" fillId="0" borderId="3" xfId="0" applyNumberFormat="1" applyFont="1" applyFill="1" applyBorder="1"/>
    <xf numFmtId="164" fontId="1" fillId="3" borderId="3" xfId="0" applyNumberFormat="1" applyFont="1" applyFill="1" applyBorder="1"/>
    <xf numFmtId="164" fontId="3" fillId="0" borderId="0" xfId="0" applyNumberFormat="1" applyFont="1" applyFill="1" applyBorder="1"/>
    <xf numFmtId="164" fontId="3" fillId="0" borderId="5" xfId="0" applyNumberFormat="1" applyFont="1" applyFill="1" applyBorder="1"/>
    <xf numFmtId="164" fontId="3" fillId="0" borderId="4" xfId="0" applyNumberFormat="1" applyFont="1" applyFill="1" applyBorder="1"/>
    <xf numFmtId="0" fontId="1" fillId="3" borderId="3" xfId="0" applyFont="1" applyFill="1" applyBorder="1" applyAlignment="1">
      <alignment horizontal="center"/>
    </xf>
    <xf numFmtId="164" fontId="1" fillId="3" borderId="2" xfId="0" applyNumberFormat="1" applyFont="1" applyFill="1" applyBorder="1"/>
    <xf numFmtId="0" fontId="4" fillId="3" borderId="4" xfId="0" applyFont="1" applyFill="1" applyBorder="1"/>
    <xf numFmtId="164" fontId="4" fillId="3" borderId="4" xfId="0" applyNumberFormat="1" applyFont="1" applyFill="1" applyBorder="1"/>
    <xf numFmtId="0" fontId="4" fillId="3" borderId="6" xfId="0" applyFont="1" applyFill="1" applyBorder="1"/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activeCell="B14" sqref="B14"/>
    </sheetView>
  </sheetViews>
  <sheetFormatPr defaultRowHeight="15" x14ac:dyDescent="0.25"/>
  <cols>
    <col min="1" max="1" width="16" customWidth="1"/>
    <col min="2" max="2" width="14" bestFit="1" customWidth="1"/>
    <col min="4" max="4" width="11.140625" bestFit="1" customWidth="1"/>
    <col min="5" max="5" width="8.85546875" bestFit="1" customWidth="1"/>
    <col min="6" max="6" width="10.42578125" bestFit="1" customWidth="1"/>
    <col min="7" max="7" width="11.7109375" bestFit="1" customWidth="1"/>
    <col min="8" max="8" width="17.5703125" bestFit="1" customWidth="1"/>
    <col min="9" max="9" width="9.5703125" bestFit="1" customWidth="1"/>
    <col min="10" max="10" width="10.28515625" bestFit="1" customWidth="1"/>
  </cols>
  <sheetData>
    <row r="1" spans="1:10" x14ac:dyDescent="0.2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x14ac:dyDescent="0.25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5</v>
      </c>
      <c r="G4" s="2" t="s">
        <v>7</v>
      </c>
      <c r="H4" s="2" t="s">
        <v>8</v>
      </c>
      <c r="I4" s="2" t="s">
        <v>9</v>
      </c>
      <c r="J4" s="2"/>
    </row>
    <row r="5" spans="1:10" x14ac:dyDescent="0.25">
      <c r="A5" s="3" t="s">
        <v>10</v>
      </c>
      <c r="B5" s="3" t="s">
        <v>11</v>
      </c>
      <c r="C5" s="3" t="s">
        <v>12</v>
      </c>
      <c r="D5" s="3" t="s">
        <v>13</v>
      </c>
      <c r="E5" s="3" t="s">
        <v>14</v>
      </c>
      <c r="F5" s="3" t="s">
        <v>15</v>
      </c>
      <c r="G5" s="3" t="s">
        <v>16</v>
      </c>
      <c r="H5" s="3" t="s">
        <v>17</v>
      </c>
      <c r="I5" s="3" t="s">
        <v>18</v>
      </c>
      <c r="J5" s="3"/>
    </row>
    <row r="6" spans="1:10" x14ac:dyDescent="0.25">
      <c r="A6" s="3"/>
      <c r="B6" s="3" t="s">
        <v>19</v>
      </c>
      <c r="C6" s="3" t="s">
        <v>20</v>
      </c>
      <c r="D6" s="3" t="s">
        <v>21</v>
      </c>
      <c r="E6" s="3" t="s">
        <v>22</v>
      </c>
      <c r="F6" s="3" t="s">
        <v>13</v>
      </c>
      <c r="G6" s="3" t="s">
        <v>23</v>
      </c>
      <c r="H6" s="3" t="s">
        <v>24</v>
      </c>
      <c r="I6" s="3" t="s">
        <v>25</v>
      </c>
      <c r="J6" s="3" t="s">
        <v>26</v>
      </c>
    </row>
    <row r="7" spans="1:10" x14ac:dyDescent="0.25">
      <c r="A7" s="3"/>
      <c r="B7" s="3"/>
      <c r="C7" s="3"/>
      <c r="D7" s="3" t="s">
        <v>27</v>
      </c>
      <c r="E7" s="3"/>
      <c r="F7" s="3" t="s">
        <v>28</v>
      </c>
      <c r="G7" s="3" t="s">
        <v>29</v>
      </c>
      <c r="H7" s="3" t="s">
        <v>30</v>
      </c>
      <c r="I7" s="3" t="s">
        <v>31</v>
      </c>
      <c r="J7" s="3"/>
    </row>
    <row r="8" spans="1:10" x14ac:dyDescent="0.25">
      <c r="A8" s="4"/>
      <c r="B8" s="4"/>
      <c r="C8" s="4"/>
      <c r="D8" s="4"/>
      <c r="E8" s="4"/>
      <c r="F8" s="4" t="s">
        <v>32</v>
      </c>
      <c r="G8" s="4"/>
      <c r="H8" s="4" t="s">
        <v>33</v>
      </c>
      <c r="I8" s="4"/>
      <c r="J8" s="4"/>
    </row>
    <row r="9" spans="1:10" x14ac:dyDescent="0.25">
      <c r="A9" s="5" t="s">
        <v>34</v>
      </c>
      <c r="B9" s="6">
        <f>35766845+32746911+35295056+33404591</f>
        <v>137213403</v>
      </c>
      <c r="C9" s="6">
        <f>11787204+9056421+11424584</f>
        <v>32268209</v>
      </c>
      <c r="D9" s="6">
        <f>364186+2189440+364186</f>
        <v>2917812</v>
      </c>
      <c r="E9" s="6">
        <f>272128+1327</f>
        <v>273455</v>
      </c>
      <c r="F9" s="6">
        <f>833079+101364+1626388+1814302</f>
        <v>4375133</v>
      </c>
      <c r="G9" s="6">
        <f>3064651+2681126+3064651</f>
        <v>8810428</v>
      </c>
      <c r="H9" s="6">
        <v>3796261</v>
      </c>
      <c r="I9" s="6">
        <f>36063845</f>
        <v>36063845</v>
      </c>
      <c r="J9" s="7">
        <f>SUM(B9:I9)</f>
        <v>225718546</v>
      </c>
    </row>
    <row r="10" spans="1:10" x14ac:dyDescent="0.25">
      <c r="A10" s="5" t="s">
        <v>35</v>
      </c>
      <c r="B10" s="8">
        <f>68041019+62296049+63547188</f>
        <v>193884256</v>
      </c>
      <c r="C10" s="6">
        <f>22423374+17228471+21733544</f>
        <v>61385389</v>
      </c>
      <c r="D10" s="6">
        <f>417657+100000+3112092+517657</f>
        <v>4147406</v>
      </c>
      <c r="E10" s="6">
        <v>1886</v>
      </c>
      <c r="F10" s="6">
        <f>3093957+3451435</f>
        <v>6545392</v>
      </c>
      <c r="G10" s="6">
        <f>5830037+5100436+5830037</f>
        <v>16760510</v>
      </c>
      <c r="H10" s="6">
        <v>5980725</v>
      </c>
      <c r="I10" s="6">
        <v>1050128</v>
      </c>
      <c r="J10" s="7">
        <f>SUM(B10:I10)</f>
        <v>289755692</v>
      </c>
    </row>
    <row r="11" spans="1:10" x14ac:dyDescent="0.25">
      <c r="A11" s="5" t="s">
        <v>36</v>
      </c>
      <c r="B11" s="8">
        <f>5568578.81+12878939+4785346</f>
        <v>23232863.809999999</v>
      </c>
      <c r="C11" s="6">
        <f>4635756+2731801+3561774+4493142</f>
        <v>15422473</v>
      </c>
      <c r="D11" s="6">
        <f>139067+836052+139067</f>
        <v>1114186</v>
      </c>
      <c r="E11" s="6">
        <v>507</v>
      </c>
      <c r="F11" s="6">
        <f>639637+900633+713642</f>
        <v>2253912</v>
      </c>
      <c r="G11" s="6">
        <f>1205288+3235463+1054452+1205288</f>
        <v>6700491</v>
      </c>
      <c r="H11" s="6">
        <v>1766863</v>
      </c>
      <c r="I11" s="6">
        <v>98520</v>
      </c>
      <c r="J11" s="7">
        <f>SUM(B11:I11)</f>
        <v>50589815.810000002</v>
      </c>
    </row>
    <row r="12" spans="1:10" x14ac:dyDescent="0.25">
      <c r="A12" s="5" t="s">
        <v>37</v>
      </c>
      <c r="B12" s="8">
        <f>5312531+5683996+5558357+4863973+4961660+2161745</f>
        <v>28542262</v>
      </c>
      <c r="C12" s="6">
        <f>1750780+1031717+1345171+1696919</f>
        <v>5824587</v>
      </c>
      <c r="D12" s="6">
        <f>27402+164737+27402</f>
        <v>219541</v>
      </c>
      <c r="E12" s="6">
        <v>100</v>
      </c>
      <c r="F12" s="6">
        <f>241571+340141+269482</f>
        <v>851194</v>
      </c>
      <c r="G12" s="6">
        <f>455200+1221934+398234+455200</f>
        <v>2530568</v>
      </c>
      <c r="H12" s="6">
        <f>700000+963667</f>
        <v>1663667</v>
      </c>
      <c r="I12" s="6"/>
      <c r="J12" s="7">
        <f>SUM(B12:I12)</f>
        <v>39631919</v>
      </c>
    </row>
    <row r="13" spans="1:10" x14ac:dyDescent="0.25">
      <c r="A13" s="5" t="s">
        <v>38</v>
      </c>
      <c r="B13" s="9">
        <f>4412151+4720658+5243618+3989009+4616313+4039615+4120745+4353951</f>
        <v>35496060</v>
      </c>
      <c r="C13" s="10">
        <f>1454053+856857+1413569+1117187+1409321</f>
        <v>6250987</v>
      </c>
      <c r="D13" s="10">
        <f>25177+25177+25177+138097+151450+25177</f>
        <v>390255</v>
      </c>
      <c r="E13" s="10">
        <f>140+92</f>
        <v>232</v>
      </c>
      <c r="F13" s="10">
        <f>200629+282493+343314+223810</f>
        <v>1050246</v>
      </c>
      <c r="G13" s="10">
        <f>378051+1014837+378051+330740+378051</f>
        <v>2479730</v>
      </c>
      <c r="H13" s="6">
        <f>965619+976394</f>
        <v>1942013</v>
      </c>
      <c r="I13" s="10">
        <v>244241</v>
      </c>
      <c r="J13" s="7">
        <f>SUM(B13:I13)</f>
        <v>47853764</v>
      </c>
    </row>
    <row r="14" spans="1:10" x14ac:dyDescent="0.25">
      <c r="A14" s="11" t="s">
        <v>39</v>
      </c>
      <c r="B14" s="12">
        <f>SUM(B9:B13)</f>
        <v>418368844.81</v>
      </c>
      <c r="C14" s="12">
        <f t="shared" ref="C14:J14" si="0">SUM(C9:C13)</f>
        <v>121151645</v>
      </c>
      <c r="D14" s="12">
        <f t="shared" si="0"/>
        <v>8789200</v>
      </c>
      <c r="E14" s="12">
        <f t="shared" si="0"/>
        <v>276180</v>
      </c>
      <c r="F14" s="12">
        <f t="shared" si="0"/>
        <v>15075877</v>
      </c>
      <c r="G14" s="12">
        <f t="shared" si="0"/>
        <v>37281727</v>
      </c>
      <c r="H14" s="12">
        <f t="shared" si="0"/>
        <v>15149529</v>
      </c>
      <c r="I14" s="12">
        <f t="shared" si="0"/>
        <v>37456734</v>
      </c>
      <c r="J14" s="12">
        <f t="shared" si="0"/>
        <v>653549736.80999994</v>
      </c>
    </row>
    <row r="15" spans="1:10" x14ac:dyDescent="0.25">
      <c r="A15" s="13"/>
      <c r="B15" s="13"/>
      <c r="C15" s="13"/>
      <c r="D15" s="14"/>
      <c r="E15" s="13"/>
      <c r="F15" s="13"/>
      <c r="G15" s="13"/>
      <c r="H15" s="13"/>
      <c r="I15" s="13"/>
      <c r="J15" s="15"/>
    </row>
  </sheetData>
  <mergeCells count="2">
    <mergeCell ref="A1:J1"/>
    <mergeCell ref="A2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Medrano</dc:creator>
  <cp:lastModifiedBy>Victor Medrano </cp:lastModifiedBy>
  <dcterms:created xsi:type="dcterms:W3CDTF">2020-01-16T22:28:41Z</dcterms:created>
  <dcterms:modified xsi:type="dcterms:W3CDTF">2020-02-07T21:26:14Z</dcterms:modified>
</cp:coreProperties>
</file>