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tabRatio="617"/>
  </bookViews>
  <sheets>
    <sheet name="PAGO DE PARTICIPACIONE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G12" i="3" l="1"/>
  <c r="C12" i="3"/>
  <c r="B12" i="3"/>
  <c r="B13" i="3"/>
  <c r="C13" i="3"/>
  <c r="G13" i="3"/>
  <c r="B11" i="3"/>
  <c r="B10" i="3"/>
  <c r="F13" i="3"/>
  <c r="F12" i="3"/>
  <c r="C11" i="3"/>
  <c r="F11" i="3"/>
  <c r="G11" i="3"/>
  <c r="G10" i="3"/>
  <c r="F10" i="3"/>
  <c r="C10" i="3"/>
  <c r="D13" i="3"/>
  <c r="D12" i="3"/>
  <c r="D11" i="3"/>
  <c r="D10" i="3"/>
  <c r="D9" i="3"/>
  <c r="F9" i="3" l="1"/>
  <c r="C9" i="3"/>
  <c r="B9" i="3"/>
  <c r="I14" i="3" l="1"/>
  <c r="H14" i="3"/>
  <c r="G14" i="3"/>
  <c r="F14" i="3"/>
  <c r="E14" i="3"/>
  <c r="D14" i="3"/>
  <c r="C14" i="3"/>
  <c r="J13" i="3"/>
  <c r="J12" i="3"/>
  <c r="J11" i="3"/>
  <c r="J10" i="3"/>
  <c r="J9" i="3"/>
  <c r="B14" i="3"/>
  <c r="J14" i="3" l="1"/>
</calcChain>
</file>

<file path=xl/comments1.xml><?xml version="1.0" encoding="utf-8"?>
<comments xmlns="http://schemas.openxmlformats.org/spreadsheetml/2006/main">
  <authors>
    <author>cristian salvador medellin lopez</author>
  </authors>
  <commentList>
    <comment ref="G9" authorId="0">
      <text>
        <r>
          <rPr>
            <b/>
            <sz val="9"/>
            <color indexed="81"/>
            <rFont val="Tahoma"/>
            <family val="2"/>
          </rPr>
          <t>cristian salvador medellin lopez:</t>
        </r>
        <r>
          <rPr>
            <sz val="9"/>
            <color indexed="81"/>
            <rFont val="Tahoma"/>
            <family val="2"/>
          </rPr>
          <t xml:space="preserve">
Existe un saldo contrario por ajuste cuatrimestral, que se aplica dentro del oficio del trámite
</t>
        </r>
      </text>
    </comment>
  </commentList>
</comments>
</file>

<file path=xl/sharedStrings.xml><?xml version="1.0" encoding="utf-8"?>
<sst xmlns="http://schemas.openxmlformats.org/spreadsheetml/2006/main" count="42" uniqueCount="40">
  <si>
    <t>EJERCICIO FISCAL 2020</t>
  </si>
  <si>
    <t>NOMBRE DEL</t>
  </si>
  <si>
    <t>MUNICIPIO</t>
  </si>
  <si>
    <t>TOTAL</t>
  </si>
  <si>
    <t>Mexicali</t>
  </si>
  <si>
    <t xml:space="preserve">Tijuana </t>
  </si>
  <si>
    <t xml:space="preserve">Ensenada </t>
  </si>
  <si>
    <t xml:space="preserve">Tecate </t>
  </si>
  <si>
    <t>Playas de Rosarito</t>
  </si>
  <si>
    <t>TOTAL:</t>
  </si>
  <si>
    <t>FONDO GENERAL</t>
  </si>
  <si>
    <t>FONDO  DE</t>
  </si>
  <si>
    <t>IMPUESTO</t>
  </si>
  <si>
    <t xml:space="preserve">IMPUESTO </t>
  </si>
  <si>
    <t>FONDO DE</t>
  </si>
  <si>
    <t>ART 4o-A</t>
  </si>
  <si>
    <t>FONDO</t>
  </si>
  <si>
    <t>DE</t>
  </si>
  <si>
    <t xml:space="preserve">FOMENTO </t>
  </si>
  <si>
    <t>SOBRE</t>
  </si>
  <si>
    <t xml:space="preserve">SOBRE </t>
  </si>
  <si>
    <t>ESPECIAL</t>
  </si>
  <si>
    <t>FISCALIZACIÓN</t>
  </si>
  <si>
    <t>FRACC 1 DE LA</t>
  </si>
  <si>
    <t xml:space="preserve">I.S.R. </t>
  </si>
  <si>
    <t>PARTICIPACIONES</t>
  </si>
  <si>
    <t>MUNICIPAL</t>
  </si>
  <si>
    <t>AUTOMÓVILES</t>
  </si>
  <si>
    <t>TENENCIA</t>
  </si>
  <si>
    <t>Y</t>
  </si>
  <si>
    <t>LEY DE COORDINACIÓN</t>
  </si>
  <si>
    <t xml:space="preserve">A LOS </t>
  </si>
  <si>
    <t>NUEVOS</t>
  </si>
  <si>
    <t>PRODUCCIÓN</t>
  </si>
  <si>
    <t>RECAUDACIÓN</t>
  </si>
  <si>
    <t>FISCAL</t>
  </si>
  <si>
    <t>MUNICIPIOS</t>
  </si>
  <si>
    <t>Y SERVICIOS</t>
  </si>
  <si>
    <t>(GASOLINA)</t>
  </si>
  <si>
    <t xml:space="preserve">(ANEXO VII) PARTICIPACIONES FEDERALES MINISTRADAS A LOS MUNICIPIOS EN EL MES DE MARZO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</si>
</sst>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6"/>
      <color theme="1"/>
      <name val="Tahoma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4" fontId="1" fillId="0" borderId="2" xfId="0" applyNumberFormat="1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2" fillId="3" borderId="4" xfId="0" applyFont="1" applyFill="1" applyBorder="1" applyAlignment="1">
      <alignment horizontal="center"/>
    </xf>
    <xf numFmtId="164" fontId="1" fillId="3" borderId="3" xfId="0" applyNumberFormat="1" applyFont="1" applyFill="1" applyBorder="1"/>
    <xf numFmtId="0" fontId="1" fillId="3" borderId="3" xfId="0" applyFont="1" applyFill="1" applyBorder="1"/>
    <xf numFmtId="164" fontId="3" fillId="3" borderId="4" xfId="0" applyNumberFormat="1" applyFont="1" applyFill="1" applyBorder="1"/>
    <xf numFmtId="0" fontId="0" fillId="0" borderId="0" xfId="0"/>
    <xf numFmtId="0" fontId="0" fillId="0" borderId="0" xfId="0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115" zoomScaleNormal="115" workbookViewId="0">
      <selection activeCell="D25" sqref="D25"/>
    </sheetView>
  </sheetViews>
  <sheetFormatPr defaultColWidth="11.42578125" defaultRowHeight="15" x14ac:dyDescent="0.25"/>
  <cols>
    <col min="1" max="10" width="15.85546875" customWidth="1"/>
  </cols>
  <sheetData>
    <row r="1" spans="1:10" x14ac:dyDescent="0.25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1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12</v>
      </c>
      <c r="G4" s="2" t="s">
        <v>14</v>
      </c>
      <c r="H4" s="2" t="s">
        <v>15</v>
      </c>
      <c r="I4" s="2" t="s">
        <v>16</v>
      </c>
      <c r="J4" s="2"/>
    </row>
    <row r="5" spans="1:10" x14ac:dyDescent="0.25">
      <c r="A5" s="3" t="s">
        <v>2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/>
    </row>
    <row r="6" spans="1:10" x14ac:dyDescent="0.25">
      <c r="A6" s="3"/>
      <c r="B6" s="3" t="s">
        <v>25</v>
      </c>
      <c r="C6" s="3" t="s">
        <v>26</v>
      </c>
      <c r="D6" s="3" t="s">
        <v>27</v>
      </c>
      <c r="E6" s="3" t="s">
        <v>28</v>
      </c>
      <c r="F6" s="3" t="s">
        <v>19</v>
      </c>
      <c r="G6" s="3" t="s">
        <v>29</v>
      </c>
      <c r="H6" s="3" t="s">
        <v>30</v>
      </c>
      <c r="I6" s="3" t="s">
        <v>31</v>
      </c>
      <c r="J6" s="3" t="s">
        <v>3</v>
      </c>
    </row>
    <row r="7" spans="1:10" x14ac:dyDescent="0.25">
      <c r="A7" s="3"/>
      <c r="B7" s="3"/>
      <c r="C7" s="3"/>
      <c r="D7" s="3" t="s">
        <v>32</v>
      </c>
      <c r="E7" s="3"/>
      <c r="F7" s="3" t="s">
        <v>33</v>
      </c>
      <c r="G7" s="3" t="s">
        <v>34</v>
      </c>
      <c r="H7" s="3" t="s">
        <v>35</v>
      </c>
      <c r="I7" s="3" t="s">
        <v>36</v>
      </c>
      <c r="J7" s="3"/>
    </row>
    <row r="8" spans="1:10" x14ac:dyDescent="0.25">
      <c r="A8" s="8"/>
      <c r="B8" s="8"/>
      <c r="C8" s="8"/>
      <c r="D8" s="8"/>
      <c r="E8" s="8"/>
      <c r="F8" s="8" t="s">
        <v>37</v>
      </c>
      <c r="G8" s="8"/>
      <c r="H8" s="8" t="s">
        <v>38</v>
      </c>
      <c r="I8" s="8"/>
      <c r="J8" s="8"/>
    </row>
    <row r="9" spans="1:10" x14ac:dyDescent="0.25">
      <c r="A9" s="10" t="s">
        <v>4</v>
      </c>
      <c r="B9" s="9">
        <f>72932663+55321614+20389997+5322559</f>
        <v>153966833</v>
      </c>
      <c r="C9" s="9">
        <f>12691091+941180+19163004</f>
        <v>32795275</v>
      </c>
      <c r="D9" s="9">
        <f>1950437+391757+391757</f>
        <v>2733951</v>
      </c>
      <c r="E9" s="9">
        <v>1828</v>
      </c>
      <c r="F9" s="9">
        <f>1347107+4950293</f>
        <v>6297400</v>
      </c>
      <c r="G9" s="9">
        <f>3128042-978825+3128043</f>
        <v>5277260</v>
      </c>
      <c r="H9" s="9">
        <v>3510025</v>
      </c>
      <c r="I9" s="9">
        <v>23573540</v>
      </c>
      <c r="J9" s="9">
        <f>SUM(B9:I9)</f>
        <v>228156112</v>
      </c>
    </row>
    <row r="10" spans="1:10" x14ac:dyDescent="0.25">
      <c r="A10" s="10" t="s">
        <v>5</v>
      </c>
      <c r="B10" s="9">
        <f>134023856+101661119+37469440+9780938</f>
        <v>282935353</v>
      </c>
      <c r="C10" s="9">
        <f>23321635+1729548+35214671</f>
        <v>60265854</v>
      </c>
      <c r="D10" s="9">
        <f>2565855+515367+515367</f>
        <v>3596589</v>
      </c>
      <c r="E10" s="9">
        <v>2404</v>
      </c>
      <c r="F10" s="9">
        <f>2475494+9096848</f>
        <v>11572342</v>
      </c>
      <c r="G10" s="9">
        <f>5748211-1798726+5748211</f>
        <v>9697696</v>
      </c>
      <c r="H10" s="9">
        <v>5555264</v>
      </c>
      <c r="I10" s="9">
        <v>53592322</v>
      </c>
      <c r="J10" s="9">
        <f t="shared" ref="J10:J13" si="0">SUM(B10:I10)</f>
        <v>427217824</v>
      </c>
    </row>
    <row r="11" spans="1:10" x14ac:dyDescent="0.25">
      <c r="A11" s="10" t="s">
        <v>6</v>
      </c>
      <c r="B11" s="9">
        <f>29193190+22143911+8161625+2130492</f>
        <v>61629218</v>
      </c>
      <c r="C11" s="9">
        <f>5079938+376732+7670490</f>
        <v>13127160</v>
      </c>
      <c r="D11" s="9">
        <f>770680+154795+154796</f>
        <v>1080271</v>
      </c>
      <c r="E11" s="9">
        <v>722</v>
      </c>
      <c r="F11" s="9">
        <f>539214+1981483</f>
        <v>2520697</v>
      </c>
      <c r="G11" s="9">
        <f>1252080-391800+1252080</f>
        <v>2112360</v>
      </c>
      <c r="H11" s="9">
        <v>1675266</v>
      </c>
      <c r="I11" s="9">
        <v>53085</v>
      </c>
      <c r="J11" s="9">
        <f t="shared" si="0"/>
        <v>82198779</v>
      </c>
    </row>
    <row r="12" spans="1:10" x14ac:dyDescent="0.25">
      <c r="A12" s="10" t="s">
        <v>7</v>
      </c>
      <c r="B12" s="9">
        <f>9447697+7166362+2641320+689484</f>
        <v>19944863</v>
      </c>
      <c r="C12" s="9">
        <f>1644004+2482375+121920</f>
        <v>4248299</v>
      </c>
      <c r="D12" s="9">
        <f>145043+29133+29133</f>
        <v>203309</v>
      </c>
      <c r="E12" s="9">
        <v>136</v>
      </c>
      <c r="F12" s="9">
        <f>174504+641261</f>
        <v>815765</v>
      </c>
      <c r="G12" s="9">
        <f>405207+405207-126797</f>
        <v>683617</v>
      </c>
      <c r="H12" s="9">
        <v>855923</v>
      </c>
      <c r="I12" s="9">
        <v>0</v>
      </c>
      <c r="J12" s="9">
        <f t="shared" si="0"/>
        <v>26751912</v>
      </c>
    </row>
    <row r="13" spans="1:10" x14ac:dyDescent="0.25">
      <c r="A13" s="10" t="s">
        <v>8</v>
      </c>
      <c r="B13" s="9">
        <f>9319002+7068743+2605340+680092</f>
        <v>19673177</v>
      </c>
      <c r="C13" s="9">
        <f>1621610+2448561+120260</f>
        <v>4190431</v>
      </c>
      <c r="D13" s="9">
        <f>123666+24839+24839</f>
        <v>173344</v>
      </c>
      <c r="E13" s="9">
        <v>116</v>
      </c>
      <c r="F13" s="9">
        <f>172127+632526</f>
        <v>804653</v>
      </c>
      <c r="G13" s="9">
        <f>399687+399687-125070</f>
        <v>674304</v>
      </c>
      <c r="H13" s="9">
        <v>916371</v>
      </c>
      <c r="I13" s="9">
        <v>979095</v>
      </c>
      <c r="J13" s="9">
        <f t="shared" si="0"/>
        <v>27411491</v>
      </c>
    </row>
    <row r="14" spans="1:10" s="13" customFormat="1" x14ac:dyDescent="0.25">
      <c r="A14" s="4" t="s">
        <v>9</v>
      </c>
      <c r="B14" s="5">
        <f t="shared" ref="B14:J14" si="1">SUM(B9:B13)</f>
        <v>538149444</v>
      </c>
      <c r="C14" s="5">
        <f t="shared" si="1"/>
        <v>114627019</v>
      </c>
      <c r="D14" s="5">
        <f t="shared" si="1"/>
        <v>7787464</v>
      </c>
      <c r="E14" s="5">
        <f t="shared" si="1"/>
        <v>5206</v>
      </c>
      <c r="F14" s="5">
        <f>SUM(F9:F13)</f>
        <v>22010857</v>
      </c>
      <c r="G14" s="5">
        <f t="shared" si="1"/>
        <v>18445237</v>
      </c>
      <c r="H14" s="5">
        <f t="shared" si="1"/>
        <v>12512849</v>
      </c>
      <c r="I14" s="5">
        <f t="shared" si="1"/>
        <v>78198042</v>
      </c>
      <c r="J14" s="5">
        <f t="shared" si="1"/>
        <v>791736118</v>
      </c>
    </row>
    <row r="15" spans="1:10" x14ac:dyDescent="0.25">
      <c r="A15" s="6"/>
      <c r="B15" s="6"/>
      <c r="C15" s="6"/>
      <c r="D15" s="11"/>
      <c r="E15" s="6"/>
      <c r="F15" s="6"/>
      <c r="G15" s="6"/>
      <c r="H15" s="6"/>
      <c r="I15" s="6"/>
      <c r="J15" s="7"/>
    </row>
    <row r="20" spans="2:2" x14ac:dyDescent="0.25">
      <c r="B20" s="12"/>
    </row>
  </sheetData>
  <mergeCells count="2">
    <mergeCell ref="A1:J1"/>
    <mergeCell ref="A2:J2"/>
  </mergeCells>
  <pageMargins left="0.7" right="0.7" top="0.75" bottom="0.75" header="0.3" footer="0.3"/>
  <pageSetup paperSize="256" scale="7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PAGO DE PARTICIPACIONES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Salvador  Medellin López</dc:creator>
  <cp:lastModifiedBy>Victor Medrano </cp:lastModifiedBy>
  <cp:lastPrinted>2020-04-14T15:15:33Z</cp:lastPrinted>
  <dcterms:created xsi:type="dcterms:W3CDTF">2020-03-31T23:03:55Z</dcterms:created>
  <dcterms:modified xsi:type="dcterms:W3CDTF">2020-04-14T15:16:30Z</dcterms:modified>
</cp:coreProperties>
</file>