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ctor M\Z Resp. DD viejo\Z Resp. DD viejo\"/>
    </mc:Choice>
  </mc:AlternateContent>
  <bookViews>
    <workbookView xWindow="0" yWindow="0" windowWidth="20160" windowHeight="8565" activeTab="2"/>
  </bookViews>
  <sheets>
    <sheet name="Ramo 33 " sheetId="1" r:id="rId1"/>
    <sheet name="Estatales y compensatorios" sheetId="3" r:id="rId2"/>
    <sheet name="Participaciones" sheetId="2" r:id="rId3"/>
  </sheets>
  <calcPr calcId="152511"/>
</workbook>
</file>

<file path=xl/calcChain.xml><?xml version="1.0" encoding="utf-8"?>
<calcChain xmlns="http://schemas.openxmlformats.org/spreadsheetml/2006/main">
  <c r="B12" i="2" l="1"/>
  <c r="C12" i="2"/>
  <c r="H14" i="2" l="1"/>
  <c r="C14" i="2"/>
  <c r="B14" i="2"/>
  <c r="H13" i="2"/>
  <c r="C13" i="2"/>
  <c r="B13" i="2"/>
  <c r="H12" i="2"/>
  <c r="H11" i="2"/>
  <c r="C11" i="2"/>
  <c r="B11" i="2"/>
  <c r="B10" i="2"/>
  <c r="K12" i="2"/>
  <c r="K13" i="2"/>
  <c r="K11" i="2"/>
  <c r="K10" i="2"/>
  <c r="K9" i="2"/>
  <c r="K15" i="2" l="1"/>
  <c r="L14" i="2"/>
  <c r="L13" i="2"/>
  <c r="L12" i="2"/>
  <c r="L11" i="2"/>
  <c r="L10" i="2"/>
  <c r="L9" i="2"/>
  <c r="D9" i="3" l="1"/>
  <c r="C11" i="3" l="1"/>
  <c r="B11" i="3"/>
  <c r="D10" i="3"/>
  <c r="D8" i="3"/>
  <c r="D7" i="3"/>
  <c r="D6" i="3"/>
  <c r="D5" i="3"/>
  <c r="D11" i="3" l="1"/>
  <c r="I15" i="2"/>
  <c r="H15" i="2"/>
  <c r="D15" i="2"/>
  <c r="G15" i="2"/>
  <c r="J15" i="2" l="1"/>
  <c r="F15" i="2"/>
  <c r="E15" i="2"/>
  <c r="B15" i="2"/>
  <c r="C15" i="2"/>
  <c r="L15" i="2" l="1"/>
  <c r="D13" i="1"/>
  <c r="D10" i="1" l="1"/>
  <c r="D11" i="1"/>
  <c r="D9" i="1"/>
  <c r="C15" i="1"/>
  <c r="D12" i="1"/>
  <c r="D14" i="1"/>
  <c r="B15" i="1"/>
  <c r="D15" i="1" l="1"/>
</calcChain>
</file>

<file path=xl/sharedStrings.xml><?xml version="1.0" encoding="utf-8"?>
<sst xmlns="http://schemas.openxmlformats.org/spreadsheetml/2006/main" count="78" uniqueCount="54">
  <si>
    <t>NOMBRE DEL</t>
  </si>
  <si>
    <t>(FISM)</t>
  </si>
  <si>
    <t>(FORTAMUN-DF)</t>
  </si>
  <si>
    <t>MUNICIPIO</t>
  </si>
  <si>
    <t>TOTAL</t>
  </si>
  <si>
    <t>Mexicali</t>
  </si>
  <si>
    <t xml:space="preserve">Tijuana </t>
  </si>
  <si>
    <t xml:space="preserve">Ensenada </t>
  </si>
  <si>
    <t xml:space="preserve">Tecate </t>
  </si>
  <si>
    <t xml:space="preserve">Rosarito </t>
  </si>
  <si>
    <t>TOTAL:</t>
  </si>
  <si>
    <t>EJERCICIO FISCAL 2021</t>
  </si>
  <si>
    <t>San Quintin</t>
  </si>
  <si>
    <t>FONDO GENERAL</t>
  </si>
  <si>
    <t>FONDO  DE</t>
  </si>
  <si>
    <t>IMPUESTO</t>
  </si>
  <si>
    <t xml:space="preserve">FONDO </t>
  </si>
  <si>
    <t xml:space="preserve">IMPUESTO </t>
  </si>
  <si>
    <t>FONDO DE</t>
  </si>
  <si>
    <t>ART 4o-A</t>
  </si>
  <si>
    <t>FONDO</t>
  </si>
  <si>
    <t>DE</t>
  </si>
  <si>
    <t xml:space="preserve">FOMENTO </t>
  </si>
  <si>
    <t>SOBRE</t>
  </si>
  <si>
    <t xml:space="preserve">SOBRE </t>
  </si>
  <si>
    <t>ESPECIAL</t>
  </si>
  <si>
    <t>FISCALIZACIÓN</t>
  </si>
  <si>
    <t>FRACC 1 DE LA</t>
  </si>
  <si>
    <t xml:space="preserve">I.S.R. </t>
  </si>
  <si>
    <t>PARTICIPACIONES</t>
  </si>
  <si>
    <t>MUNICIPAL</t>
  </si>
  <si>
    <t>AUTOMÓVILES</t>
  </si>
  <si>
    <t>COMPENSACION</t>
  </si>
  <si>
    <t>TENENCIA</t>
  </si>
  <si>
    <t>Y</t>
  </si>
  <si>
    <t>LEY DE COORDINACIÓN</t>
  </si>
  <si>
    <t xml:space="preserve">A LOS </t>
  </si>
  <si>
    <t>NUEVOS</t>
  </si>
  <si>
    <t>ISAN</t>
  </si>
  <si>
    <t>PRODUCCIÓN</t>
  </si>
  <si>
    <t>RECAUDACIÓN</t>
  </si>
  <si>
    <t>FISCAL</t>
  </si>
  <si>
    <t>MUNICIPIOS</t>
  </si>
  <si>
    <t>Y SERVICIOS</t>
  </si>
  <si>
    <t>(GASOLINA)</t>
  </si>
  <si>
    <t>Playas de Rosarito</t>
  </si>
  <si>
    <t>ESTATALES</t>
  </si>
  <si>
    <t>COMPENSATORIO</t>
  </si>
  <si>
    <t>NOMBRE DEL MUNICIPIO</t>
  </si>
  <si>
    <t>ENAJENACIÓN</t>
  </si>
  <si>
    <t>ISR</t>
  </si>
  <si>
    <t>TIMBRADO</t>
  </si>
  <si>
    <t>NÓMINA</t>
  </si>
  <si>
    <t xml:space="preserve">(ANEXO VII) PARTICIPACIONES FEDERALES MINISTRADAS A LOS MUNICIPIOS EN EL MES DE DICIEMBRE 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</si>
</sst>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sz val="7"/>
      <color theme="1"/>
      <name val="Calibri"/>
      <family val="2"/>
      <scheme val="minor"/>
    </font>
    <font>
      <b/>
      <sz val="7"/>
      <color rgb="FF000000"/>
      <name val="Tahoma"/>
      <family val="2"/>
    </font>
    <font>
      <sz val="7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6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3" fillId="2" borderId="1" xfId="0" applyFont="1" applyFill="1" applyBorder="1" applyAlignment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/>
    <xf numFmtId="0" fontId="3" fillId="3" borderId="4" xfId="0" applyFont="1" applyFill="1" applyBorder="1"/>
    <xf numFmtId="0" fontId="3" fillId="3" borderId="6" xfId="0" applyFont="1" applyFill="1" applyBorder="1"/>
    <xf numFmtId="43" fontId="5" fillId="3" borderId="2" xfId="1" applyFont="1" applyFill="1" applyBorder="1"/>
    <xf numFmtId="43" fontId="2" fillId="3" borderId="3" xfId="1" applyFont="1" applyFill="1" applyBorder="1"/>
    <xf numFmtId="43" fontId="5" fillId="3" borderId="3" xfId="1" applyFont="1" applyFill="1" applyBorder="1"/>
    <xf numFmtId="43" fontId="3" fillId="3" borderId="0" xfId="1" applyFont="1" applyFill="1"/>
    <xf numFmtId="43" fontId="5" fillId="3" borderId="4" xfId="1" applyFont="1" applyFill="1" applyBorder="1"/>
    <xf numFmtId="43" fontId="2" fillId="3" borderId="4" xfId="1" applyFont="1" applyFill="1" applyBorder="1"/>
    <xf numFmtId="43" fontId="2" fillId="3" borderId="5" xfId="1" applyFont="1" applyFill="1" applyBorder="1"/>
    <xf numFmtId="0" fontId="0" fillId="2" borderId="1" xfId="0" applyFill="1" applyBorder="1" applyAlignment="1"/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164" fontId="2" fillId="3" borderId="3" xfId="0" applyNumberFormat="1" applyFont="1" applyFill="1" applyBorder="1"/>
    <xf numFmtId="0" fontId="2" fillId="0" borderId="3" xfId="0" applyFont="1" applyFill="1" applyBorder="1" applyAlignment="1">
      <alignment horizontal="center"/>
    </xf>
    <xf numFmtId="164" fontId="2" fillId="0" borderId="2" xfId="0" applyNumberFormat="1" applyFont="1" applyFill="1" applyBorder="1"/>
    <xf numFmtId="0" fontId="0" fillId="0" borderId="0" xfId="0" applyFill="1"/>
    <xf numFmtId="0" fontId="8" fillId="3" borderId="4" xfId="0" applyFont="1" applyFill="1" applyBorder="1"/>
    <xf numFmtId="164" fontId="8" fillId="0" borderId="4" xfId="0" applyNumberFormat="1" applyFont="1" applyFill="1" applyBorder="1"/>
    <xf numFmtId="0" fontId="8" fillId="0" borderId="4" xfId="0" applyFont="1" applyFill="1" applyBorder="1"/>
    <xf numFmtId="44" fontId="0" fillId="0" borderId="0" xfId="0" applyNumberFormat="1"/>
    <xf numFmtId="44" fontId="0" fillId="0" borderId="0" xfId="2" applyFont="1"/>
    <xf numFmtId="44" fontId="1" fillId="0" borderId="0" xfId="2" applyFont="1"/>
    <xf numFmtId="44" fontId="6" fillId="0" borderId="0" xfId="2" applyFont="1"/>
    <xf numFmtId="43" fontId="0" fillId="0" borderId="0" xfId="0" applyNumberFormat="1"/>
    <xf numFmtId="44" fontId="6" fillId="0" borderId="0" xfId="0" applyNumberFormat="1" applyFont="1"/>
    <xf numFmtId="0" fontId="2" fillId="3" borderId="7" xfId="0" applyFont="1" applyFill="1" applyBorder="1"/>
    <xf numFmtId="44" fontId="2" fillId="3" borderId="2" xfId="2" applyFont="1" applyFill="1" applyBorder="1"/>
    <xf numFmtId="44" fontId="2" fillId="3" borderId="5" xfId="2" applyFont="1" applyFill="1" applyBorder="1"/>
    <xf numFmtId="44" fontId="2" fillId="3" borderId="3" xfId="2" applyFont="1" applyFill="1" applyBorder="1"/>
    <xf numFmtId="44" fontId="8" fillId="3" borderId="4" xfId="2" applyFont="1" applyFill="1" applyBorder="1"/>
    <xf numFmtId="44" fontId="8" fillId="3" borderId="6" xfId="2" applyFont="1" applyFill="1" applyBorder="1"/>
    <xf numFmtId="44" fontId="5" fillId="3" borderId="3" xfId="2" applyFont="1" applyFill="1" applyBorder="1"/>
    <xf numFmtId="44" fontId="5" fillId="3" borderId="4" xfId="2" applyFont="1" applyFill="1" applyBorder="1"/>
    <xf numFmtId="0" fontId="2" fillId="3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2" fillId="0" borderId="8" xfId="0" applyNumberFormat="1" applyFont="1" applyFill="1" applyBorder="1"/>
    <xf numFmtId="164" fontId="2" fillId="0" borderId="0" xfId="0" applyNumberFormat="1" applyFont="1" applyFill="1" applyBorder="1"/>
    <xf numFmtId="164" fontId="2" fillId="0" borderId="3" xfId="0" applyNumberFormat="1" applyFont="1" applyFill="1" applyBorder="1"/>
    <xf numFmtId="0" fontId="2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110" zoomScaleNormal="110" workbookViewId="0">
      <selection activeCell="D18" sqref="D18"/>
    </sheetView>
  </sheetViews>
  <sheetFormatPr baseColWidth="10" defaultRowHeight="15" x14ac:dyDescent="0.25"/>
  <cols>
    <col min="1" max="1" width="23" customWidth="1"/>
    <col min="2" max="2" width="22" customWidth="1"/>
    <col min="3" max="3" width="19.5703125" customWidth="1"/>
    <col min="4" max="4" width="21.42578125" customWidth="1"/>
  </cols>
  <sheetData>
    <row r="1" spans="1:4" ht="14.45" x14ac:dyDescent="0.3">
      <c r="A1" s="48" t="s">
        <v>53</v>
      </c>
      <c r="B1" s="48"/>
      <c r="C1" s="48"/>
      <c r="D1" s="48"/>
    </row>
    <row r="2" spans="1:4" ht="14.45" x14ac:dyDescent="0.3">
      <c r="A2" s="48" t="s">
        <v>11</v>
      </c>
      <c r="B2" s="48"/>
      <c r="C2" s="48"/>
      <c r="D2" s="48"/>
    </row>
    <row r="3" spans="1:4" ht="14.45" x14ac:dyDescent="0.3">
      <c r="A3" s="1"/>
      <c r="B3" s="1"/>
      <c r="C3" s="1"/>
      <c r="D3" s="1"/>
    </row>
    <row r="4" spans="1:4" x14ac:dyDescent="0.25">
      <c r="A4" s="2" t="s">
        <v>0</v>
      </c>
      <c r="B4" s="49" t="s">
        <v>1</v>
      </c>
      <c r="C4" s="52" t="s">
        <v>2</v>
      </c>
      <c r="D4" s="3"/>
    </row>
    <row r="5" spans="1:4" x14ac:dyDescent="0.25">
      <c r="A5" s="4" t="s">
        <v>3</v>
      </c>
      <c r="B5" s="50"/>
      <c r="C5" s="53"/>
      <c r="D5" s="5"/>
    </row>
    <row r="6" spans="1:4" x14ac:dyDescent="0.25">
      <c r="A6" s="4"/>
      <c r="B6" s="50"/>
      <c r="C6" s="53"/>
      <c r="D6" s="5" t="s">
        <v>4</v>
      </c>
    </row>
    <row r="7" spans="1:4" x14ac:dyDescent="0.25">
      <c r="A7" s="4"/>
      <c r="B7" s="50"/>
      <c r="C7" s="53"/>
      <c r="D7" s="5"/>
    </row>
    <row r="8" spans="1:4" x14ac:dyDescent="0.25">
      <c r="A8" s="6"/>
      <c r="B8" s="51"/>
      <c r="C8" s="54"/>
      <c r="D8" s="7"/>
    </row>
    <row r="9" spans="1:4" ht="14.45" x14ac:dyDescent="0.3">
      <c r="A9" s="8" t="s">
        <v>5</v>
      </c>
      <c r="B9" s="11"/>
      <c r="C9" s="11">
        <v>57568323</v>
      </c>
      <c r="D9" s="12">
        <f>SUM(B9:C9)</f>
        <v>57568323</v>
      </c>
    </row>
    <row r="10" spans="1:4" ht="14.45" x14ac:dyDescent="0.3">
      <c r="A10" s="8" t="s">
        <v>6</v>
      </c>
      <c r="B10" s="13"/>
      <c r="C10" s="13">
        <v>105427004</v>
      </c>
      <c r="D10" s="12">
        <f t="shared" ref="D10:D14" si="0">SUM(B10:C10)</f>
        <v>105427004</v>
      </c>
    </row>
    <row r="11" spans="1:4" ht="14.45" x14ac:dyDescent="0.3">
      <c r="A11" s="8" t="s">
        <v>7</v>
      </c>
      <c r="B11" s="14"/>
      <c r="C11" s="13">
        <v>24337416</v>
      </c>
      <c r="D11" s="12">
        <f t="shared" si="0"/>
        <v>24337416</v>
      </c>
    </row>
    <row r="12" spans="1:4" ht="14.45" x14ac:dyDescent="0.3">
      <c r="A12" s="8" t="s">
        <v>8</v>
      </c>
      <c r="B12" s="13"/>
      <c r="C12" s="13">
        <v>5946615</v>
      </c>
      <c r="D12" s="12">
        <f t="shared" si="0"/>
        <v>5946615</v>
      </c>
    </row>
    <row r="13" spans="1:4" ht="14.45" x14ac:dyDescent="0.3">
      <c r="A13" s="8" t="s">
        <v>9</v>
      </c>
      <c r="B13" s="13"/>
      <c r="C13" s="13">
        <v>6958373</v>
      </c>
      <c r="D13" s="12">
        <f t="shared" si="0"/>
        <v>6958373</v>
      </c>
    </row>
    <row r="14" spans="1:4" ht="14.45" x14ac:dyDescent="0.3">
      <c r="A14" s="8" t="s">
        <v>12</v>
      </c>
      <c r="B14" s="15"/>
      <c r="C14" s="15">
        <v>6447175</v>
      </c>
      <c r="D14" s="16">
        <f t="shared" si="0"/>
        <v>6447175</v>
      </c>
    </row>
    <row r="15" spans="1:4" ht="14.45" x14ac:dyDescent="0.3">
      <c r="A15" s="4" t="s">
        <v>10</v>
      </c>
      <c r="B15" s="12">
        <f>SUM(B9:B14)</f>
        <v>0</v>
      </c>
      <c r="C15" s="12">
        <f>SUM(C9:C14)</f>
        <v>206684906</v>
      </c>
      <c r="D15" s="17">
        <f>SUM(D9:D14)</f>
        <v>206684906</v>
      </c>
    </row>
    <row r="16" spans="1:4" ht="14.45" x14ac:dyDescent="0.3">
      <c r="A16" s="9"/>
      <c r="B16" s="9"/>
      <c r="C16" s="9"/>
      <c r="D16" s="10"/>
    </row>
  </sheetData>
  <mergeCells count="4">
    <mergeCell ref="A1:D1"/>
    <mergeCell ref="A2:D2"/>
    <mergeCell ref="B4:B8"/>
    <mergeCell ref="C4:C8"/>
  </mergeCells>
  <pageMargins left="0.70866141732283472" right="0.70866141732283472" top="0.74803149606299213" bottom="0.74803149606299213" header="0.31496062992125984" footer="0.31496062992125984"/>
  <pageSetup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110" zoomScaleNormal="110" workbookViewId="0">
      <selection activeCell="B5" sqref="B5"/>
    </sheetView>
  </sheetViews>
  <sheetFormatPr baseColWidth="10" defaultRowHeight="15" x14ac:dyDescent="0.25"/>
  <cols>
    <col min="1" max="1" width="24" customWidth="1"/>
    <col min="2" max="3" width="22.140625" customWidth="1"/>
    <col min="4" max="4" width="17.28515625" customWidth="1"/>
    <col min="6" max="6" width="14.140625" bestFit="1" customWidth="1"/>
    <col min="9" max="9" width="13.28515625" customWidth="1"/>
    <col min="10" max="11" width="15.140625" bestFit="1" customWidth="1"/>
  </cols>
  <sheetData>
    <row r="1" spans="1:11" ht="14.45" x14ac:dyDescent="0.3">
      <c r="A1" s="48" t="s">
        <v>53</v>
      </c>
      <c r="B1" s="48"/>
      <c r="C1" s="48"/>
      <c r="D1" s="48"/>
    </row>
    <row r="2" spans="1:11" ht="14.45" x14ac:dyDescent="0.3">
      <c r="A2" s="48" t="s">
        <v>11</v>
      </c>
      <c r="B2" s="48"/>
      <c r="C2" s="48"/>
      <c r="D2" s="48"/>
    </row>
    <row r="3" spans="1:11" ht="14.45" x14ac:dyDescent="0.3">
      <c r="A3" s="18"/>
      <c r="B3" s="18"/>
      <c r="C3" s="18"/>
      <c r="D3" s="18"/>
    </row>
    <row r="4" spans="1:11" ht="34.9" customHeight="1" x14ac:dyDescent="0.3">
      <c r="A4" s="43" t="s">
        <v>48</v>
      </c>
      <c r="B4" s="43" t="s">
        <v>46</v>
      </c>
      <c r="C4" s="44" t="s">
        <v>47</v>
      </c>
      <c r="D4" s="43" t="s">
        <v>4</v>
      </c>
      <c r="J4" s="30"/>
    </row>
    <row r="5" spans="1:11" x14ac:dyDescent="0.25">
      <c r="A5" s="35" t="s">
        <v>5</v>
      </c>
      <c r="B5" s="41">
        <v>22241135</v>
      </c>
      <c r="C5" s="41">
        <v>9115109</v>
      </c>
      <c r="D5" s="37">
        <f>SUM(B5:C5)</f>
        <v>31356244</v>
      </c>
      <c r="J5" s="30"/>
    </row>
    <row r="6" spans="1:11" ht="14.45" customHeight="1" x14ac:dyDescent="0.25">
      <c r="A6" s="35" t="s">
        <v>6</v>
      </c>
      <c r="B6" s="41">
        <v>42408523</v>
      </c>
      <c r="C6" s="41">
        <v>17296664</v>
      </c>
      <c r="D6" s="37">
        <f t="shared" ref="D6:D10" si="0">SUM(B6:C6)</f>
        <v>59705187</v>
      </c>
    </row>
    <row r="7" spans="1:11" x14ac:dyDescent="0.25">
      <c r="A7" s="35" t="s">
        <v>7</v>
      </c>
      <c r="B7" s="41">
        <v>4023526</v>
      </c>
      <c r="C7" s="41">
        <v>404313</v>
      </c>
      <c r="D7" s="37">
        <f t="shared" si="0"/>
        <v>4427839</v>
      </c>
      <c r="J7" s="30"/>
    </row>
    <row r="8" spans="1:11" x14ac:dyDescent="0.25">
      <c r="A8" s="35" t="s">
        <v>8</v>
      </c>
      <c r="B8" s="41">
        <v>1594117</v>
      </c>
      <c r="C8" s="41">
        <v>4539102</v>
      </c>
      <c r="D8" s="37">
        <f t="shared" si="0"/>
        <v>6133219</v>
      </c>
      <c r="J8" s="30"/>
    </row>
    <row r="9" spans="1:11" x14ac:dyDescent="0.25">
      <c r="A9" s="35" t="s">
        <v>45</v>
      </c>
      <c r="B9" s="41">
        <v>1401591</v>
      </c>
      <c r="C9" s="41">
        <v>261689</v>
      </c>
      <c r="D9" s="37">
        <f t="shared" si="0"/>
        <v>1663280</v>
      </c>
      <c r="J9" s="30"/>
    </row>
    <row r="10" spans="1:11" ht="14.45" x14ac:dyDescent="0.3">
      <c r="A10" s="35" t="s">
        <v>12</v>
      </c>
      <c r="B10" s="42">
        <v>1126342</v>
      </c>
      <c r="C10" s="42">
        <v>29363</v>
      </c>
      <c r="D10" s="37">
        <f t="shared" si="0"/>
        <v>1155705</v>
      </c>
      <c r="J10" s="30"/>
      <c r="K10" s="29"/>
    </row>
    <row r="11" spans="1:11" ht="14.45" x14ac:dyDescent="0.3">
      <c r="A11" s="2" t="s">
        <v>10</v>
      </c>
      <c r="B11" s="38">
        <f>SUM(B5:B10)</f>
        <v>72795234</v>
      </c>
      <c r="C11" s="37">
        <f>SUM(C5:C10)</f>
        <v>31646240</v>
      </c>
      <c r="D11" s="36">
        <f>SUM(D5:D10)</f>
        <v>104441474</v>
      </c>
    </row>
    <row r="12" spans="1:11" ht="14.45" x14ac:dyDescent="0.3">
      <c r="A12" s="26"/>
      <c r="B12" s="39"/>
      <c r="C12" s="40"/>
      <c r="D12" s="40"/>
    </row>
    <row r="14" spans="1:11" ht="14.45" x14ac:dyDescent="0.3">
      <c r="B14" s="30"/>
    </row>
    <row r="15" spans="1:11" ht="14.45" x14ac:dyDescent="0.3">
      <c r="B15" s="30"/>
      <c r="C15" s="30"/>
    </row>
    <row r="16" spans="1:11" ht="14.45" x14ac:dyDescent="0.3">
      <c r="B16" s="30"/>
      <c r="C16" s="30"/>
      <c r="F16" s="30"/>
    </row>
    <row r="17" spans="2:3" ht="14.45" x14ac:dyDescent="0.3">
      <c r="B17" s="30"/>
      <c r="C17" s="31"/>
    </row>
    <row r="18" spans="2:3" x14ac:dyDescent="0.25">
      <c r="B18" s="30"/>
      <c r="C18" s="30"/>
    </row>
    <row r="19" spans="2:3" x14ac:dyDescent="0.25">
      <c r="B19" s="32"/>
      <c r="C19" s="29"/>
    </row>
    <row r="20" spans="2:3" x14ac:dyDescent="0.25">
      <c r="B20" s="33"/>
      <c r="C20" s="29"/>
    </row>
    <row r="21" spans="2:3" x14ac:dyDescent="0.25">
      <c r="C21" s="29"/>
    </row>
    <row r="22" spans="2:3" x14ac:dyDescent="0.25">
      <c r="C22" s="29"/>
    </row>
    <row r="23" spans="2:3" x14ac:dyDescent="0.25">
      <c r="C23" s="29"/>
    </row>
    <row r="24" spans="2:3" x14ac:dyDescent="0.25">
      <c r="C24" s="29"/>
    </row>
    <row r="25" spans="2:3" x14ac:dyDescent="0.25">
      <c r="C25" s="29"/>
    </row>
    <row r="26" spans="2:3" x14ac:dyDescent="0.25">
      <c r="C26" s="29"/>
    </row>
    <row r="27" spans="2:3" x14ac:dyDescent="0.25">
      <c r="C27" s="34"/>
    </row>
    <row r="28" spans="2:3" x14ac:dyDescent="0.25">
      <c r="C28" s="29"/>
    </row>
    <row r="29" spans="2:3" x14ac:dyDescent="0.25">
      <c r="C29" s="29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zoomScale="110" zoomScaleNormal="110" workbookViewId="0">
      <pane xSplit="1" ySplit="8" topLeftCell="C9" activePane="bottomRight" state="frozen"/>
      <selection pane="topRight" activeCell="B1" sqref="B1"/>
      <selection pane="bottomLeft" activeCell="A9" sqref="A9"/>
      <selection pane="bottomRight" activeCell="C10" sqref="C10"/>
    </sheetView>
  </sheetViews>
  <sheetFormatPr baseColWidth="10" defaultColWidth="11.42578125" defaultRowHeight="15" x14ac:dyDescent="0.25"/>
  <cols>
    <col min="1" max="7" width="15.85546875" customWidth="1"/>
    <col min="8" max="8" width="16.28515625" bestFit="1" customWidth="1"/>
    <col min="9" max="9" width="17.7109375" bestFit="1" customWidth="1"/>
    <col min="10" max="12" width="15.85546875" customWidth="1"/>
    <col min="13" max="13" width="16.140625" bestFit="1" customWidth="1"/>
    <col min="14" max="14" width="15" bestFit="1" customWidth="1"/>
    <col min="16" max="17" width="19" bestFit="1" customWidth="1"/>
  </cols>
  <sheetData>
    <row r="1" spans="1:12" x14ac:dyDescent="0.25">
      <c r="A1" s="48" t="s">
        <v>53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x14ac:dyDescent="0.25">
      <c r="A2" s="48" t="s">
        <v>11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x14ac:dyDescent="0.25">
      <c r="A4" s="19" t="s">
        <v>0</v>
      </c>
      <c r="B4" s="19" t="s">
        <v>13</v>
      </c>
      <c r="C4" s="19" t="s">
        <v>14</v>
      </c>
      <c r="D4" s="19" t="s">
        <v>15</v>
      </c>
      <c r="E4" s="19" t="s">
        <v>16</v>
      </c>
      <c r="F4" s="19" t="s">
        <v>17</v>
      </c>
      <c r="G4" s="19" t="s">
        <v>15</v>
      </c>
      <c r="H4" s="19" t="s">
        <v>18</v>
      </c>
      <c r="I4" s="19" t="s">
        <v>19</v>
      </c>
      <c r="J4" s="19" t="s">
        <v>20</v>
      </c>
      <c r="K4" s="19"/>
      <c r="L4" s="19"/>
    </row>
    <row r="5" spans="1:12" x14ac:dyDescent="0.25">
      <c r="A5" s="20" t="s">
        <v>3</v>
      </c>
      <c r="B5" s="20" t="s">
        <v>21</v>
      </c>
      <c r="C5" s="20" t="s">
        <v>22</v>
      </c>
      <c r="D5" s="20" t="s">
        <v>23</v>
      </c>
      <c r="E5" s="20" t="s">
        <v>21</v>
      </c>
      <c r="F5" s="20" t="s">
        <v>24</v>
      </c>
      <c r="G5" s="20" t="s">
        <v>25</v>
      </c>
      <c r="H5" s="20" t="s">
        <v>26</v>
      </c>
      <c r="I5" s="20" t="s">
        <v>27</v>
      </c>
      <c r="J5" s="20" t="s">
        <v>28</v>
      </c>
      <c r="K5" s="20" t="s">
        <v>50</v>
      </c>
      <c r="L5" s="20"/>
    </row>
    <row r="6" spans="1:12" x14ac:dyDescent="0.25">
      <c r="A6" s="20"/>
      <c r="B6" s="20" t="s">
        <v>29</v>
      </c>
      <c r="C6" s="20" t="s">
        <v>30</v>
      </c>
      <c r="D6" s="20" t="s">
        <v>31</v>
      </c>
      <c r="E6" s="20" t="s">
        <v>32</v>
      </c>
      <c r="F6" s="20" t="s">
        <v>33</v>
      </c>
      <c r="G6" s="20" t="s">
        <v>23</v>
      </c>
      <c r="H6" s="20" t="s">
        <v>34</v>
      </c>
      <c r="I6" s="20" t="s">
        <v>35</v>
      </c>
      <c r="J6" s="20" t="s">
        <v>36</v>
      </c>
      <c r="K6" s="20" t="s">
        <v>51</v>
      </c>
      <c r="L6" s="20" t="s">
        <v>4</v>
      </c>
    </row>
    <row r="7" spans="1:12" x14ac:dyDescent="0.25">
      <c r="A7" s="20"/>
      <c r="B7" s="20"/>
      <c r="C7" s="20"/>
      <c r="D7" s="20" t="s">
        <v>37</v>
      </c>
      <c r="E7" s="20" t="s">
        <v>38</v>
      </c>
      <c r="F7" s="20"/>
      <c r="G7" s="20" t="s">
        <v>39</v>
      </c>
      <c r="H7" s="20" t="s">
        <v>40</v>
      </c>
      <c r="I7" s="20" t="s">
        <v>41</v>
      </c>
      <c r="J7" s="20" t="s">
        <v>42</v>
      </c>
      <c r="K7" s="20" t="s">
        <v>52</v>
      </c>
      <c r="L7" s="20"/>
    </row>
    <row r="8" spans="1:12" x14ac:dyDescent="0.25">
      <c r="A8" s="21"/>
      <c r="B8" s="21"/>
      <c r="C8" s="21"/>
      <c r="D8" s="21"/>
      <c r="E8" s="21"/>
      <c r="F8" s="21"/>
      <c r="G8" s="21" t="s">
        <v>43</v>
      </c>
      <c r="H8" s="21"/>
      <c r="I8" s="21" t="s">
        <v>44</v>
      </c>
      <c r="J8" s="21" t="s">
        <v>49</v>
      </c>
      <c r="K8" s="21"/>
      <c r="L8" s="21"/>
    </row>
    <row r="9" spans="1:12" x14ac:dyDescent="0.25">
      <c r="A9" s="8" t="s">
        <v>5</v>
      </c>
      <c r="B9" s="47">
        <v>81385325</v>
      </c>
      <c r="C9" s="47">
        <v>12865125</v>
      </c>
      <c r="D9" s="47">
        <v>2382670</v>
      </c>
      <c r="E9" s="47">
        <v>413960</v>
      </c>
      <c r="F9" s="47">
        <v>843</v>
      </c>
      <c r="G9" s="47">
        <v>4042166</v>
      </c>
      <c r="H9" s="47">
        <v>3459668</v>
      </c>
      <c r="I9" s="47">
        <v>4435125</v>
      </c>
      <c r="J9" s="47">
        <v>1735630</v>
      </c>
      <c r="K9" s="47">
        <f>484190+13618441</f>
        <v>14102631</v>
      </c>
      <c r="L9" s="22">
        <f t="shared" ref="L9:L14" si="0">SUM(B9:K9)</f>
        <v>124823143</v>
      </c>
    </row>
    <row r="10" spans="1:12" x14ac:dyDescent="0.25">
      <c r="A10" s="8" t="s">
        <v>6</v>
      </c>
      <c r="B10" s="47">
        <f>82091790+77530773+9377263</f>
        <v>168999826</v>
      </c>
      <c r="C10" s="47">
        <v>26714936</v>
      </c>
      <c r="D10" s="47">
        <v>3008262</v>
      </c>
      <c r="E10" s="47">
        <v>522648</v>
      </c>
      <c r="F10" s="47">
        <v>1065</v>
      </c>
      <c r="G10" s="47">
        <v>8393716</v>
      </c>
      <c r="H10" s="47">
        <v>7184136</v>
      </c>
      <c r="I10" s="47">
        <v>7833679</v>
      </c>
      <c r="J10" s="47">
        <v>3474062</v>
      </c>
      <c r="K10" s="47">
        <f>21018158+22850111</f>
        <v>43868269</v>
      </c>
      <c r="L10" s="22">
        <f t="shared" si="0"/>
        <v>270000599</v>
      </c>
    </row>
    <row r="11" spans="1:12" x14ac:dyDescent="0.25">
      <c r="A11" s="8" t="s">
        <v>7</v>
      </c>
      <c r="B11" s="47">
        <f>14808266+13985520+1691533</f>
        <v>30485319</v>
      </c>
      <c r="C11" s="47">
        <f>4494260+324759</f>
        <v>4819019</v>
      </c>
      <c r="D11" s="47">
        <v>708518</v>
      </c>
      <c r="E11" s="47">
        <v>123096</v>
      </c>
      <c r="F11" s="47">
        <v>251</v>
      </c>
      <c r="G11" s="47">
        <v>1514115</v>
      </c>
      <c r="H11" s="47">
        <f>1069505+226418</f>
        <v>1295923</v>
      </c>
      <c r="I11" s="47">
        <v>1955643</v>
      </c>
      <c r="J11" s="47">
        <v>1077262</v>
      </c>
      <c r="K11" s="47">
        <f>9010078+20168084</f>
        <v>29178162</v>
      </c>
      <c r="L11" s="22">
        <f t="shared" si="0"/>
        <v>71157308</v>
      </c>
    </row>
    <row r="12" spans="1:12" x14ac:dyDescent="0.25">
      <c r="A12" s="8" t="s">
        <v>8</v>
      </c>
      <c r="B12" s="47">
        <f>6282086+5933054+717596+2223343+2273598+2525470+1729105.05</f>
        <v>21684252.050000001</v>
      </c>
      <c r="C12" s="47">
        <f>1906592+137772</f>
        <v>2044364</v>
      </c>
      <c r="D12" s="47">
        <v>194241</v>
      </c>
      <c r="E12" s="47">
        <v>33747</v>
      </c>
      <c r="F12" s="47">
        <v>69</v>
      </c>
      <c r="G12" s="47">
        <v>642330</v>
      </c>
      <c r="H12" s="47">
        <f>453714+96053</f>
        <v>549767</v>
      </c>
      <c r="I12" s="47">
        <v>970427</v>
      </c>
      <c r="J12" s="47">
        <v>185096</v>
      </c>
      <c r="K12" s="47">
        <f>67615+65330</f>
        <v>132945</v>
      </c>
      <c r="L12" s="22">
        <f t="shared" si="0"/>
        <v>26437238.050000001</v>
      </c>
    </row>
    <row r="13" spans="1:12" x14ac:dyDescent="0.25">
      <c r="A13" s="8" t="s">
        <v>45</v>
      </c>
      <c r="B13" s="47">
        <f>6850370+6469764+782511</f>
        <v>14102645</v>
      </c>
      <c r="C13" s="47">
        <f>2079065+150235</f>
        <v>2229300</v>
      </c>
      <c r="D13" s="47">
        <v>167129</v>
      </c>
      <c r="E13" s="47">
        <v>29037</v>
      </c>
      <c r="F13" s="47">
        <v>59</v>
      </c>
      <c r="G13" s="47">
        <v>700436</v>
      </c>
      <c r="H13" s="47">
        <f>494758+104742</f>
        <v>599500</v>
      </c>
      <c r="I13" s="47">
        <v>1036817</v>
      </c>
      <c r="J13" s="47">
        <v>251304</v>
      </c>
      <c r="K13" s="47">
        <f>303034+67838</f>
        <v>370872</v>
      </c>
      <c r="L13" s="22">
        <f t="shared" si="0"/>
        <v>19487099</v>
      </c>
    </row>
    <row r="14" spans="1:12" x14ac:dyDescent="0.25">
      <c r="A14" s="8" t="s">
        <v>12</v>
      </c>
      <c r="B14" s="47">
        <f>1815007+1714165+207326</f>
        <v>3736498</v>
      </c>
      <c r="C14" s="47">
        <f>550849+39805</f>
        <v>590654</v>
      </c>
      <c r="D14" s="47">
        <v>175913</v>
      </c>
      <c r="E14" s="47">
        <v>30563</v>
      </c>
      <c r="F14" s="47">
        <v>62</v>
      </c>
      <c r="G14" s="47">
        <v>185581</v>
      </c>
      <c r="H14" s="47">
        <f>131086+27751</f>
        <v>158837</v>
      </c>
      <c r="I14" s="47">
        <v>894568</v>
      </c>
      <c r="J14" s="47">
        <v>69529</v>
      </c>
      <c r="K14" s="47">
        <v>0</v>
      </c>
      <c r="L14" s="22">
        <f t="shared" si="0"/>
        <v>5842205</v>
      </c>
    </row>
    <row r="15" spans="1:12" s="25" customFormat="1" x14ac:dyDescent="0.25">
      <c r="A15" s="23" t="s">
        <v>10</v>
      </c>
      <c r="B15" s="24">
        <f>SUM(B9:B14)</f>
        <v>320393865.05000001</v>
      </c>
      <c r="C15" s="24">
        <f>SUM(C9:C14)</f>
        <v>49263398</v>
      </c>
      <c r="D15" s="24">
        <f>SUM(D9:D14)</f>
        <v>6636733</v>
      </c>
      <c r="E15" s="24">
        <f>SUM(E9:E14)</f>
        <v>1153051</v>
      </c>
      <c r="F15" s="24">
        <f t="shared" ref="F15" si="1">SUM(F9:F14)</f>
        <v>2349</v>
      </c>
      <c r="G15" s="24">
        <f t="shared" ref="G15:L15" si="2">SUM(G9:G14)</f>
        <v>15478344</v>
      </c>
      <c r="H15" s="24">
        <f t="shared" si="2"/>
        <v>13247831</v>
      </c>
      <c r="I15" s="24">
        <f t="shared" si="2"/>
        <v>17126259</v>
      </c>
      <c r="J15" s="24">
        <f t="shared" si="2"/>
        <v>6792883</v>
      </c>
      <c r="K15" s="24">
        <f t="shared" si="2"/>
        <v>87652879</v>
      </c>
      <c r="L15" s="24">
        <f t="shared" si="2"/>
        <v>517747592.05000001</v>
      </c>
    </row>
    <row r="16" spans="1:12" x14ac:dyDescent="0.25">
      <c r="A16" s="26"/>
      <c r="B16" s="26"/>
      <c r="C16" s="26"/>
      <c r="D16" s="27"/>
      <c r="E16" s="27"/>
      <c r="F16" s="28"/>
      <c r="G16" s="28"/>
      <c r="H16" s="28"/>
      <c r="I16" s="28"/>
      <c r="J16" s="28"/>
      <c r="K16" s="28"/>
      <c r="L16" s="45"/>
    </row>
    <row r="17" spans="11:12" s="25" customFormat="1" x14ac:dyDescent="0.25">
      <c r="L17" s="46"/>
    </row>
    <row r="18" spans="11:12" x14ac:dyDescent="0.25">
      <c r="K18" s="30"/>
    </row>
    <row r="19" spans="11:12" x14ac:dyDescent="0.25">
      <c r="K19" s="30"/>
    </row>
    <row r="20" spans="11:12" x14ac:dyDescent="0.25">
      <c r="K20" s="30"/>
    </row>
    <row r="21" spans="11:12" x14ac:dyDescent="0.25">
      <c r="K21" s="30"/>
    </row>
    <row r="22" spans="11:12" x14ac:dyDescent="0.25">
      <c r="K22" s="30"/>
    </row>
    <row r="23" spans="11:12" x14ac:dyDescent="0.25">
      <c r="K23" s="30"/>
    </row>
  </sheetData>
  <mergeCells count="2">
    <mergeCell ref="A1:L1"/>
    <mergeCell ref="A2:L2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Ramo 33 </vt:lpstr>
      <vt:lpstr>Estatales y compensatorios</vt:lpstr>
      <vt:lpstr>Participaciones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Aguilar</dc:creator>
  <cp:lastModifiedBy>Victor Medrano </cp:lastModifiedBy>
  <cp:lastPrinted>2021-12-07T19:03:56Z</cp:lastPrinted>
  <dcterms:created xsi:type="dcterms:W3CDTF">2020-07-09T01:07:59Z</dcterms:created>
  <dcterms:modified xsi:type="dcterms:W3CDTF">2022-01-06T16:41:59Z</dcterms:modified>
</cp:coreProperties>
</file>